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showInkAnnotation="0" autoCompressPictures="0"/>
  <xr:revisionPtr revIDLastSave="0" documentId="8_{BACE61D8-DDD4-487F-952D-E60B6E840702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DecumulationModel" sheetId="1" r:id="rId1"/>
    <sheet name="Overview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5" i="2"/>
  <c r="B14" i="2"/>
  <c r="B9" i="2" l="1"/>
  <c r="B7" i="2"/>
  <c r="I13" i="1" l="1"/>
  <c r="I14" i="1" s="1"/>
  <c r="I15" i="1" s="1"/>
  <c r="I16" i="1" s="1"/>
  <c r="I17" i="1" s="1"/>
  <c r="I21" i="1" s="1"/>
  <c r="I22" i="1" s="1"/>
  <c r="I23" i="1" s="1"/>
  <c r="I24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D13" i="1" l="1"/>
  <c r="E13" i="1" s="1"/>
  <c r="F13" i="1" s="1"/>
  <c r="G13" i="1"/>
  <c r="F6" i="2" s="1"/>
  <c r="A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A14" i="1" l="1"/>
  <c r="A15" i="1" s="1"/>
  <c r="A16" i="1" s="1"/>
  <c r="A17" i="1" s="1"/>
  <c r="F5" i="2"/>
  <c r="F2" i="2"/>
  <c r="G14" i="1"/>
  <c r="G15" i="1" s="1"/>
  <c r="G16" i="1" s="1"/>
  <c r="G17" i="1" s="1"/>
  <c r="J13" i="1"/>
  <c r="F3" i="2" s="1"/>
  <c r="A18" i="1" l="1"/>
  <c r="A19" i="1" s="1"/>
  <c r="A20" i="1" s="1"/>
  <c r="A21" i="1" s="1"/>
  <c r="A22" i="1" s="1"/>
  <c r="G5" i="2"/>
  <c r="G2" i="2"/>
  <c r="G18" i="1"/>
  <c r="G19" i="1" s="1"/>
  <c r="G20" i="1" s="1"/>
  <c r="G21" i="1" s="1"/>
  <c r="G22" i="1" s="1"/>
  <c r="G6" i="2"/>
  <c r="D14" i="1"/>
  <c r="E14" i="1" s="1"/>
  <c r="F14" i="1" s="1"/>
  <c r="A23" i="1" l="1"/>
  <c r="A24" i="1" s="1"/>
  <c r="A25" i="1" s="1"/>
  <c r="A26" i="1" s="1"/>
  <c r="A27" i="1" s="1"/>
  <c r="H5" i="2"/>
  <c r="H2" i="2"/>
  <c r="G23" i="1"/>
  <c r="G24" i="1" s="1"/>
  <c r="G25" i="1" s="1"/>
  <c r="G26" i="1" s="1"/>
  <c r="G27" i="1" s="1"/>
  <c r="H6" i="2"/>
  <c r="J14" i="1"/>
  <c r="D15" i="1" s="1"/>
  <c r="A28" i="1" l="1"/>
  <c r="A29" i="1" s="1"/>
  <c r="A30" i="1" s="1"/>
  <c r="A31" i="1" s="1"/>
  <c r="A32" i="1" s="1"/>
  <c r="I2" i="2"/>
  <c r="I5" i="2"/>
  <c r="G28" i="1"/>
  <c r="G29" i="1" s="1"/>
  <c r="G30" i="1" s="1"/>
  <c r="G31" i="1" s="1"/>
  <c r="G32" i="1" s="1"/>
  <c r="I6" i="2"/>
  <c r="E15" i="1"/>
  <c r="F15" i="1" s="1"/>
  <c r="A33" i="1" l="1"/>
  <c r="A34" i="1" s="1"/>
  <c r="A35" i="1" s="1"/>
  <c r="A36" i="1" s="1"/>
  <c r="A37" i="1" s="1"/>
  <c r="J5" i="2"/>
  <c r="J2" i="2"/>
  <c r="G33" i="1"/>
  <c r="G34" i="1" s="1"/>
  <c r="G35" i="1" s="1"/>
  <c r="G36" i="1" s="1"/>
  <c r="G37" i="1" s="1"/>
  <c r="J6" i="2"/>
  <c r="J15" i="1"/>
  <c r="D16" i="1" s="1"/>
  <c r="A38" i="1" l="1"/>
  <c r="A39" i="1" s="1"/>
  <c r="A40" i="1" s="1"/>
  <c r="A41" i="1" s="1"/>
  <c r="A42" i="1" s="1"/>
  <c r="K5" i="2"/>
  <c r="K2" i="2"/>
  <c r="K6" i="2"/>
  <c r="G38" i="1"/>
  <c r="G39" i="1" s="1"/>
  <c r="G40" i="1" s="1"/>
  <c r="E16" i="1"/>
  <c r="F16" i="1" s="1"/>
  <c r="A43" i="1" l="1"/>
  <c r="A44" i="1" s="1"/>
  <c r="A45" i="1" s="1"/>
  <c r="A46" i="1" s="1"/>
  <c r="A47" i="1" s="1"/>
  <c r="L5" i="2"/>
  <c r="L2" i="2"/>
  <c r="G41" i="1"/>
  <c r="J16" i="1"/>
  <c r="D17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M2" i="2"/>
  <c r="M5" i="2"/>
  <c r="G42" i="1"/>
  <c r="L6" i="2" s="1"/>
  <c r="E17" i="1"/>
  <c r="F17" i="1" s="1"/>
  <c r="G43" i="1" l="1"/>
  <c r="J17" i="1"/>
  <c r="G3" i="2" s="1"/>
  <c r="D18" i="1" l="1"/>
  <c r="E18" i="1" s="1"/>
  <c r="F18" i="1" s="1"/>
  <c r="G44" i="1"/>
  <c r="G45" i="1" l="1"/>
  <c r="J18" i="1"/>
  <c r="D19" i="1" s="1"/>
  <c r="G46" i="1" l="1"/>
  <c r="E19" i="1"/>
  <c r="F19" i="1" s="1"/>
  <c r="G47" i="1" l="1"/>
  <c r="M6" i="2" s="1"/>
  <c r="J19" i="1"/>
  <c r="D20" i="1" s="1"/>
  <c r="G48" i="1" l="1"/>
  <c r="E20" i="1"/>
  <c r="F20" i="1" s="1"/>
  <c r="G49" i="1" l="1"/>
  <c r="J20" i="1"/>
  <c r="D21" i="1" s="1"/>
  <c r="G50" i="1" l="1"/>
  <c r="E21" i="1"/>
  <c r="F21" i="1" s="1"/>
  <c r="G51" i="1" l="1"/>
  <c r="J21" i="1"/>
  <c r="D22" i="1" s="1"/>
  <c r="G52" i="1" l="1"/>
  <c r="E22" i="1"/>
  <c r="F22" i="1" s="1"/>
  <c r="G53" i="1" l="1"/>
  <c r="J22" i="1"/>
  <c r="H3" i="2" s="1"/>
  <c r="D23" i="1" l="1"/>
  <c r="E23" i="1" s="1"/>
  <c r="F23" i="1" s="1"/>
  <c r="G54" i="1"/>
  <c r="G55" i="1" l="1"/>
  <c r="J23" i="1"/>
  <c r="D24" i="1" s="1"/>
  <c r="G56" i="1" l="1"/>
  <c r="E24" i="1"/>
  <c r="F24" i="1" s="1"/>
  <c r="G57" i="1" l="1"/>
  <c r="J24" i="1"/>
  <c r="D25" i="1" s="1"/>
  <c r="G58" i="1" l="1"/>
  <c r="E25" i="1"/>
  <c r="F25" i="1" s="1"/>
  <c r="J25" i="1" l="1"/>
  <c r="D26" i="1" s="1"/>
  <c r="E26" i="1" l="1"/>
  <c r="J26" i="1" s="1"/>
  <c r="D27" i="1" s="1"/>
  <c r="E27" i="1" s="1"/>
  <c r="F27" i="1" s="1"/>
  <c r="F26" i="1" l="1"/>
  <c r="J27" i="1"/>
  <c r="I3" i="2" s="1"/>
  <c r="D28" i="1" l="1"/>
  <c r="E28" i="1" s="1"/>
  <c r="J28" i="1" s="1"/>
  <c r="F28" i="1" l="1"/>
  <c r="D29" i="1"/>
  <c r="E29" i="1" l="1"/>
  <c r="F29" i="1" s="1"/>
  <c r="J29" i="1" l="1"/>
  <c r="D30" i="1" s="1"/>
  <c r="E30" i="1" l="1"/>
  <c r="F30" i="1" s="1"/>
  <c r="J30" i="1" l="1"/>
  <c r="D31" i="1" s="1"/>
  <c r="E31" i="1" l="1"/>
  <c r="F31" i="1" s="1"/>
  <c r="J31" i="1" l="1"/>
  <c r="D32" i="1" s="1"/>
  <c r="E32" i="1" l="1"/>
  <c r="F32" i="1" s="1"/>
  <c r="J32" i="1" l="1"/>
  <c r="J3" i="2" s="1"/>
  <c r="D33" i="1" l="1"/>
  <c r="E33" i="1" s="1"/>
  <c r="F33" i="1" s="1"/>
  <c r="J33" i="1" l="1"/>
  <c r="D34" i="1" s="1"/>
  <c r="E34" i="1" l="1"/>
  <c r="F34" i="1" s="1"/>
  <c r="J34" i="1" l="1"/>
  <c r="D35" i="1" s="1"/>
  <c r="E35" i="1" s="1"/>
  <c r="F35" i="1" s="1"/>
  <c r="J35" i="1" l="1"/>
  <c r="D36" i="1" s="1"/>
  <c r="E36" i="1" l="1"/>
  <c r="F36" i="1" s="1"/>
  <c r="J36" i="1" l="1"/>
  <c r="D37" i="1" s="1"/>
  <c r="E37" i="1" l="1"/>
  <c r="F37" i="1" s="1"/>
  <c r="J37" i="1" l="1"/>
  <c r="K3" i="2" s="1"/>
  <c r="D38" i="1" l="1"/>
  <c r="E38" i="1" s="1"/>
  <c r="J38" i="1" l="1"/>
  <c r="D39" i="1" s="1"/>
  <c r="F38" i="1"/>
  <c r="E39" i="1" l="1"/>
  <c r="F39" i="1" l="1"/>
  <c r="J39" i="1"/>
  <c r="D40" i="1" s="1"/>
  <c r="E40" i="1" l="1"/>
  <c r="J40" i="1" l="1"/>
  <c r="D41" i="1" s="1"/>
  <c r="F40" i="1"/>
  <c r="E41" i="1" l="1"/>
  <c r="F41" i="1" l="1"/>
  <c r="J41" i="1"/>
  <c r="D42" i="1" s="1"/>
  <c r="E42" i="1" l="1"/>
  <c r="J42" i="1" l="1"/>
  <c r="L3" i="2" s="1"/>
  <c r="F42" i="1"/>
  <c r="D43" i="1" l="1"/>
  <c r="E43" i="1" s="1"/>
  <c r="F43" i="1" s="1"/>
  <c r="J43" i="1" l="1"/>
  <c r="D44" i="1" s="1"/>
  <c r="E44" i="1" l="1"/>
  <c r="F44" i="1" s="1"/>
  <c r="J44" i="1" l="1"/>
  <c r="D45" i="1" s="1"/>
  <c r="E45" i="1" l="1"/>
  <c r="F45" i="1" s="1"/>
  <c r="J45" i="1" l="1"/>
  <c r="D46" i="1" s="1"/>
  <c r="E46" i="1" l="1"/>
  <c r="F46" i="1" s="1"/>
  <c r="J46" i="1" l="1"/>
  <c r="D47" i="1" s="1"/>
  <c r="E47" i="1" l="1"/>
  <c r="J47" i="1" s="1"/>
  <c r="M3" i="2" s="1"/>
  <c r="D48" i="1" l="1"/>
  <c r="E48" i="1" s="1"/>
  <c r="F47" i="1"/>
  <c r="F48" i="1" l="1"/>
  <c r="J48" i="1"/>
  <c r="D49" i="1" s="1"/>
  <c r="E49" i="1" l="1"/>
  <c r="J49" i="1" l="1"/>
  <c r="D50" i="1" s="1"/>
  <c r="F49" i="1"/>
  <c r="E50" i="1" l="1"/>
  <c r="J50" i="1" l="1"/>
  <c r="D51" i="1" s="1"/>
  <c r="F50" i="1"/>
  <c r="E51" i="1" l="1"/>
  <c r="J51" i="1" l="1"/>
  <c r="D52" i="1" s="1"/>
  <c r="F51" i="1"/>
  <c r="E52" i="1" l="1"/>
  <c r="J52" i="1" l="1"/>
  <c r="D53" i="1" s="1"/>
  <c r="F52" i="1"/>
  <c r="E53" i="1" l="1"/>
  <c r="F53" i="1" s="1"/>
  <c r="J53" i="1" l="1"/>
  <c r="D54" i="1" s="1"/>
  <c r="E54" i="1" l="1"/>
  <c r="F54" i="1" s="1"/>
  <c r="J54" i="1" l="1"/>
  <c r="D55" i="1" s="1"/>
  <c r="E55" i="1" l="1"/>
  <c r="F55" i="1" s="1"/>
  <c r="J55" i="1" l="1"/>
  <c r="D56" i="1" s="1"/>
  <c r="E56" i="1" l="1"/>
  <c r="J56" i="1" s="1"/>
  <c r="D57" i="1" s="1"/>
  <c r="F56" i="1" l="1"/>
  <c r="E57" i="1"/>
  <c r="F57" i="1" s="1"/>
  <c r="J57" i="1" l="1"/>
  <c r="D58" i="1" s="1"/>
  <c r="E58" i="1" l="1"/>
  <c r="F58" i="1" s="1"/>
  <c r="J58" i="1" l="1"/>
</calcChain>
</file>

<file path=xl/sharedStrings.xml><?xml version="1.0" encoding="utf-8"?>
<sst xmlns="http://schemas.openxmlformats.org/spreadsheetml/2006/main" count="57" uniqueCount="56">
  <si>
    <t>Routine deposit or withdrawal</t>
  </si>
  <si>
    <t>Age</t>
  </si>
  <si>
    <t>First year of retirement</t>
  </si>
  <si>
    <t>Age at end of first year of retirement</t>
  </si>
  <si>
    <t>Rate of return on investments</t>
  </si>
  <si>
    <t>Calendar Year</t>
  </si>
  <si>
    <t>Investment value at start of year</t>
  </si>
  <si>
    <t>Change in investment value by end of year</t>
  </si>
  <si>
    <t>Investment value at end of year</t>
  </si>
  <si>
    <t>Retirement year</t>
  </si>
  <si>
    <t>Special Deposit</t>
  </si>
  <si>
    <t>Special Withdrawal</t>
  </si>
  <si>
    <t>These are estimates only and for information purposes only. We are not liable for any errors or ommissions. You should constantly review your income to reflect growth and inflation.</t>
  </si>
  <si>
    <t>Examples:</t>
  </si>
  <si>
    <t>Period</t>
  </si>
  <si>
    <t>Inflation</t>
  </si>
  <si>
    <t>1951 - 1980</t>
  </si>
  <si>
    <t>11.1% p.a.</t>
  </si>
  <si>
    <t>6.9% p.a.</t>
  </si>
  <si>
    <t>1961 - 1990</t>
  </si>
  <si>
    <t>8.7% p.a.</t>
  </si>
  <si>
    <t>1971 - 2000</t>
  </si>
  <si>
    <t>12.8% p.a.</t>
  </si>
  <si>
    <t>13.0% p.a.</t>
  </si>
  <si>
    <t>2005 - 2014</t>
  </si>
  <si>
    <t>2.7% p.a.</t>
  </si>
  <si>
    <t>9.09% p.a.</t>
  </si>
  <si>
    <t>2010 - 2014</t>
  </si>
  <si>
    <t>10.47% p.a.</t>
  </si>
  <si>
    <t>2012 - 2014</t>
  </si>
  <si>
    <t>14.69% p.a.</t>
  </si>
  <si>
    <t>2.3% p.a.</t>
  </si>
  <si>
    <t>2.9% p.a.</t>
  </si>
  <si>
    <t>Date</t>
  </si>
  <si>
    <t>Name</t>
  </si>
  <si>
    <t>(assume youngest age if joint life)</t>
  </si>
  <si>
    <t>Youngest age</t>
  </si>
  <si>
    <t>Estimated Fund Value at Year End</t>
  </si>
  <si>
    <t>Estimated Withdrawals Each Year</t>
  </si>
  <si>
    <t>Expected Inflation Rate (assumes income increases by this rate)</t>
  </si>
  <si>
    <t>Expected growth on investments after fees and charges</t>
  </si>
  <si>
    <t>Assumptions</t>
  </si>
  <si>
    <t>RETIREMENT INCOME CALCULATOR</t>
  </si>
  <si>
    <t>CLIENT SUMMARY</t>
  </si>
  <si>
    <t>Expected growth on investments after charges</t>
  </si>
  <si>
    <t>Expected inflation rate (amount income increases each year)</t>
  </si>
  <si>
    <t>Mr and Mrs Smith</t>
  </si>
  <si>
    <t>Total assets* (to provide income) at retirement</t>
  </si>
  <si>
    <t xml:space="preserve">*Assets includes pension, investments, ISAs </t>
  </si>
  <si>
    <t>Annual income before tax (taken by drawing down from assets)**</t>
  </si>
  <si>
    <t>**Exclude fixed income (for example the state pension)</t>
  </si>
  <si>
    <t>Global Equity Returns ***</t>
  </si>
  <si>
    <t>*** Does not reflect any fund, platform and adviser fees. An assumption should be made when showing the annual rate of return</t>
  </si>
  <si>
    <t>Total assets (to provide income) in retirement</t>
  </si>
  <si>
    <t>Annual income before tax (taken by drawing down from assets)*</t>
  </si>
  <si>
    <t>*This excludes fixed income (for example the State Pension)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</si>
</sst>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&quot;£&quot;#,##0.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0"/>
      <name val="Calibri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1" fillId="0" borderId="0" xfId="1" applyNumberFormat="1" applyFont="1"/>
    <xf numFmtId="10" fontId="1" fillId="0" borderId="0" xfId="2" applyNumberFormat="1" applyFont="1"/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0" fontId="2" fillId="0" borderId="0" xfId="0" applyFont="1"/>
    <xf numFmtId="164" fontId="2" fillId="0" borderId="0" xfId="1" applyNumberFormat="1" applyFont="1" applyBorder="1"/>
    <xf numFmtId="10" fontId="2" fillId="0" borderId="0" xfId="2" applyNumberFormat="1" applyFont="1" applyBorder="1"/>
    <xf numFmtId="164" fontId="2" fillId="0" borderId="0" xfId="1" applyNumberFormat="1" applyFont="1"/>
    <xf numFmtId="10" fontId="2" fillId="0" borderId="0" xfId="2" applyNumberFormat="1" applyFont="1"/>
    <xf numFmtId="164" fontId="4" fillId="0" borderId="0" xfId="1" applyNumberFormat="1" applyFont="1" applyBorder="1"/>
    <xf numFmtId="10" fontId="4" fillId="0" borderId="0" xfId="2" applyNumberFormat="1" applyFont="1" applyBorder="1"/>
    <xf numFmtId="164" fontId="1" fillId="0" borderId="0" xfId="1" applyNumberFormat="1" applyFont="1" applyBorder="1"/>
    <xf numFmtId="10" fontId="1" fillId="0" borderId="0" xfId="2" applyNumberFormat="1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/>
    <xf numFmtId="0" fontId="5" fillId="0" borderId="10" xfId="0" applyFont="1" applyBorder="1"/>
    <xf numFmtId="0" fontId="6" fillId="0" borderId="10" xfId="0" applyFont="1" applyBorder="1"/>
    <xf numFmtId="0" fontId="5" fillId="3" borderId="13" xfId="0" applyFont="1" applyFill="1" applyBorder="1" applyAlignment="1">
      <alignment horizontal="center" wrapText="1"/>
    </xf>
    <xf numFmtId="166" fontId="6" fillId="0" borderId="10" xfId="1" applyNumberFormat="1" applyFont="1" applyBorder="1"/>
    <xf numFmtId="0" fontId="6" fillId="5" borderId="10" xfId="0" applyFont="1" applyFill="1" applyBorder="1"/>
    <xf numFmtId="166" fontId="6" fillId="5" borderId="10" xfId="1" applyNumberFormat="1" applyFont="1" applyFill="1" applyBorder="1"/>
    <xf numFmtId="10" fontId="6" fillId="5" borderId="10" xfId="2" applyNumberFormat="1" applyFont="1" applyFill="1" applyBorder="1"/>
    <xf numFmtId="10" fontId="6" fillId="0" borderId="10" xfId="2" applyNumberFormat="1" applyFont="1" applyBorder="1"/>
    <xf numFmtId="0" fontId="8" fillId="0" borderId="0" xfId="0" applyFont="1"/>
    <xf numFmtId="166" fontId="6" fillId="0" borderId="10" xfId="1" applyNumberFormat="1" applyFont="1" applyBorder="1" applyProtection="1">
      <protection locked="0"/>
    </xf>
    <xf numFmtId="166" fontId="6" fillId="5" borderId="10" xfId="1" applyNumberFormat="1" applyFont="1" applyFill="1" applyBorder="1" applyProtection="1">
      <protection locked="0"/>
    </xf>
    <xf numFmtId="10" fontId="0" fillId="0" borderId="0" xfId="0" applyNumberFormat="1"/>
    <xf numFmtId="6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8" borderId="6" xfId="0" applyFont="1" applyFill="1" applyBorder="1"/>
    <xf numFmtId="0" fontId="10" fillId="8" borderId="1" xfId="0" applyFont="1" applyFill="1" applyBorder="1"/>
    <xf numFmtId="0" fontId="10" fillId="8" borderId="2" xfId="0" applyFont="1" applyFill="1" applyBorder="1"/>
    <xf numFmtId="10" fontId="16" fillId="0" borderId="3" xfId="2" applyNumberFormat="1" applyFont="1" applyBorder="1" applyProtection="1">
      <protection locked="0"/>
    </xf>
    <xf numFmtId="10" fontId="16" fillId="7" borderId="4" xfId="2" applyNumberFormat="1" applyFont="1" applyFill="1" applyBorder="1" applyProtection="1">
      <protection locked="0"/>
    </xf>
    <xf numFmtId="166" fontId="18" fillId="3" borderId="4" xfId="0" applyNumberFormat="1" applyFont="1" applyFill="1" applyBorder="1" applyProtection="1">
      <protection locked="0"/>
    </xf>
    <xf numFmtId="0" fontId="16" fillId="7" borderId="4" xfId="0" applyFont="1" applyFill="1" applyBorder="1" applyProtection="1">
      <protection locked="0"/>
    </xf>
    <xf numFmtId="0" fontId="16" fillId="7" borderId="5" xfId="0" applyFont="1" applyFill="1" applyBorder="1" applyProtection="1">
      <protection locked="0"/>
    </xf>
    <xf numFmtId="0" fontId="13" fillId="8" borderId="10" xfId="0" applyFont="1" applyFill="1" applyBorder="1"/>
    <xf numFmtId="0" fontId="14" fillId="8" borderId="10" xfId="0" applyFont="1" applyFill="1" applyBorder="1"/>
    <xf numFmtId="0" fontId="12" fillId="8" borderId="10" xfId="0" applyFont="1" applyFill="1" applyBorder="1"/>
    <xf numFmtId="0" fontId="0" fillId="0" borderId="10" xfId="0" applyBorder="1"/>
    <xf numFmtId="0" fontId="0" fillId="0" borderId="10" xfId="0" applyBorder="1" applyProtection="1">
      <protection locked="0"/>
    </xf>
    <xf numFmtId="0" fontId="0" fillId="6" borderId="10" xfId="0" applyFill="1" applyBorder="1"/>
    <xf numFmtId="0" fontId="0" fillId="2" borderId="10" xfId="0" applyFill="1" applyBorder="1"/>
    <xf numFmtId="166" fontId="0" fillId="2" borderId="10" xfId="0" applyNumberFormat="1" applyFill="1" applyBorder="1"/>
    <xf numFmtId="10" fontId="0" fillId="2" borderId="10" xfId="0" applyNumberFormat="1" applyFill="1" applyBorder="1"/>
    <xf numFmtId="0" fontId="7" fillId="7" borderId="10" xfId="0" applyFont="1" applyFill="1" applyBorder="1"/>
    <xf numFmtId="0" fontId="6" fillId="7" borderId="10" xfId="0" applyFont="1" applyFill="1" applyBorder="1"/>
    <xf numFmtId="166" fontId="6" fillId="7" borderId="10" xfId="1" applyNumberFormat="1" applyFont="1" applyFill="1" applyBorder="1"/>
    <xf numFmtId="10" fontId="6" fillId="7" borderId="10" xfId="2" applyNumberFormat="1" applyFont="1" applyFill="1" applyBorder="1"/>
    <xf numFmtId="166" fontId="6" fillId="7" borderId="10" xfId="1" applyNumberFormat="1" applyFont="1" applyFill="1" applyBorder="1" applyProtection="1">
      <protection locked="0"/>
    </xf>
    <xf numFmtId="17" fontId="12" fillId="8" borderId="10" xfId="0" applyNumberFormat="1" applyFont="1" applyFill="1" applyBorder="1" applyProtection="1">
      <protection locked="0"/>
    </xf>
    <xf numFmtId="0" fontId="11" fillId="6" borderId="0" xfId="0" applyFont="1" applyFill="1"/>
    <xf numFmtId="0" fontId="7" fillId="6" borderId="0" xfId="0" applyFont="1" applyFill="1"/>
    <xf numFmtId="0" fontId="5" fillId="6" borderId="0" xfId="0" applyFont="1" applyFill="1" applyAlignment="1">
      <alignment vertical="top"/>
    </xf>
    <xf numFmtId="0" fontId="6" fillId="6" borderId="0" xfId="0" applyFont="1" applyFill="1" applyAlignment="1">
      <alignment vertical="top" wrapText="1"/>
    </xf>
    <xf numFmtId="0" fontId="0" fillId="0" borderId="10" xfId="0" applyBorder="1" applyAlignment="1" applyProtection="1">
      <alignment horizontal="right"/>
      <protection locked="0"/>
    </xf>
    <xf numFmtId="0" fontId="19" fillId="0" borderId="0" xfId="0" applyFont="1"/>
    <xf numFmtId="0" fontId="6" fillId="0" borderId="0" xfId="0" applyFont="1" applyAlignment="1">
      <alignment horizontal="left" wrapText="1"/>
    </xf>
    <xf numFmtId="0" fontId="15" fillId="4" borderId="8" xfId="0" applyFont="1" applyFill="1" applyBorder="1"/>
    <xf numFmtId="0" fontId="15" fillId="4" borderId="9" xfId="0" applyFont="1" applyFill="1" applyBorder="1"/>
    <xf numFmtId="0" fontId="15" fillId="4" borderId="11" xfId="0" applyFont="1" applyFill="1" applyBorder="1"/>
    <xf numFmtId="0" fontId="15" fillId="4" borderId="12" xfId="0" applyFont="1" applyFill="1" applyBorder="1"/>
    <xf numFmtId="0" fontId="15" fillId="4" borderId="7" xfId="0" applyFont="1" applyFill="1" applyBorder="1"/>
    <xf numFmtId="0" fontId="15" fillId="4" borderId="10" xfId="0" applyFont="1" applyFill="1" applyBorder="1"/>
    <xf numFmtId="0" fontId="17" fillId="3" borderId="7" xfId="0" applyFont="1" applyFill="1" applyBorder="1"/>
    <xf numFmtId="0" fontId="17" fillId="3" borderId="10" xfId="0" applyFont="1" applyFill="1" applyBorder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600" b="1" baseline="0">
                <a:latin typeface="+mj-lt"/>
              </a:rPr>
              <a:t>Estimated Fund Value after Income (by age)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Overview!$F$2</c:f>
              <c:strCache>
                <c:ptCount val="1"/>
                <c:pt idx="0">
                  <c:v>55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Overview!$F$3</c:f>
              <c:numCache>
                <c:formatCode>"£"#,##0.00</c:formatCode>
                <c:ptCount val="1"/>
                <c:pt idx="0">
                  <c:v>490000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A-4B36-B040-287B430FE150}"/>
            </c:ext>
          </c:extLst>
        </c:ser>
        <c:ser>
          <c:idx val="1"/>
          <c:order val="1"/>
          <c:tx>
            <c:strRef>
              <c:f>Overview!$G$2</c:f>
              <c:strCache>
                <c:ptCount val="1"/>
                <c:pt idx="0">
                  <c:v>59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Overview!$G$3</c:f>
              <c:numCache>
                <c:formatCode>"£"#,##0.00</c:formatCode>
                <c:ptCount val="1"/>
                <c:pt idx="0">
                  <c:v>390452.0078125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A-4B36-B040-287B430FE150}"/>
            </c:ext>
          </c:extLst>
        </c:ser>
        <c:ser>
          <c:idx val="2"/>
          <c:order val="2"/>
          <c:tx>
            <c:strRef>
              <c:f>Overview!$H$2</c:f>
              <c:strCache>
                <c:ptCount val="1"/>
                <c:pt idx="0">
                  <c:v>64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Overview!$H$3</c:f>
              <c:numCache>
                <c:formatCode>"£"#,##0.00</c:formatCode>
                <c:ptCount val="1"/>
                <c:pt idx="0">
                  <c:v>393058.7305505824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A-4B36-B040-287B430FE150}"/>
            </c:ext>
          </c:extLst>
        </c:ser>
        <c:ser>
          <c:idx val="3"/>
          <c:order val="3"/>
          <c:tx>
            <c:strRef>
              <c:f>Overview!$I$2</c:f>
              <c:strCache>
                <c:ptCount val="1"/>
                <c:pt idx="0">
                  <c:v>69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Overview!$I$3</c:f>
              <c:numCache>
                <c:formatCode>"£"#,##0.00</c:formatCode>
                <c:ptCount val="1"/>
                <c:pt idx="0">
                  <c:v>446344.78972063074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5A-4B36-B040-287B430FE150}"/>
            </c:ext>
          </c:extLst>
        </c:ser>
        <c:ser>
          <c:idx val="4"/>
          <c:order val="4"/>
          <c:tx>
            <c:strRef>
              <c:f>Overview!$J$2</c:f>
              <c:strCache>
                <c:ptCount val="1"/>
                <c:pt idx="0">
                  <c:v>74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Overview!$J$3</c:f>
              <c:numCache>
                <c:formatCode>"£"#,##0.00</c:formatCode>
                <c:ptCount val="1"/>
                <c:pt idx="0">
                  <c:v>539946.56159742235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5A-4B36-B040-287B430FE150}"/>
            </c:ext>
          </c:extLst>
        </c:ser>
        <c:ser>
          <c:idx val="5"/>
          <c:order val="5"/>
          <c:tx>
            <c:strRef>
              <c:f>Overview!$K$2</c:f>
              <c:strCache>
                <c:ptCount val="1"/>
                <c:pt idx="0">
                  <c:v>79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Overview!$K$3</c:f>
              <c:numCache>
                <c:formatCode>"£"#,##0.00</c:formatCode>
                <c:ptCount val="1"/>
                <c:pt idx="0">
                  <c:v>637351.1406081724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5A-4B36-B040-287B430FE150}"/>
            </c:ext>
          </c:extLst>
        </c:ser>
        <c:ser>
          <c:idx val="6"/>
          <c:order val="6"/>
          <c:tx>
            <c:strRef>
              <c:f>Overview!$L$2</c:f>
              <c:strCache>
                <c:ptCount val="1"/>
                <c:pt idx="0">
                  <c:v>84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Overview!$L$3</c:f>
              <c:numCache>
                <c:formatCode>"£"#,##0.00</c:formatCode>
                <c:ptCount val="1"/>
                <c:pt idx="0">
                  <c:v>736710.61763658479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5A-4B36-B040-287B430FE150}"/>
            </c:ext>
          </c:extLst>
        </c:ser>
        <c:ser>
          <c:idx val="7"/>
          <c:order val="7"/>
          <c:tx>
            <c:strRef>
              <c:f>Overview!$M$2</c:f>
              <c:strCache>
                <c:ptCount val="1"/>
                <c:pt idx="0">
                  <c:v>89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Overview!$E$3</c:f>
              <c:strCache>
                <c:ptCount val="1"/>
                <c:pt idx="0">
                  <c:v>Estimated Fund Value at Year End</c:v>
                </c:pt>
              </c:strCache>
            </c:strRef>
          </c:cat>
          <c:val>
            <c:numRef>
              <c:f>Overview!$M$3</c:f>
              <c:numCache>
                <c:formatCode>"£"#,##0.00</c:formatCode>
                <c:ptCount val="1"/>
                <c:pt idx="0">
                  <c:v>835285.64646667487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5A-4B36-B040-287B430FE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1936488"/>
        <c:axId val="601933864"/>
      </c:barChart>
      <c:catAx>
        <c:axId val="60193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933864"/>
        <c:crosses val="autoZero"/>
        <c:auto val="1"/>
        <c:lblAlgn val="ctr"/>
        <c:lblOffset val="100"/>
        <c:noMultiLvlLbl val="0"/>
      </c:catAx>
      <c:valAx>
        <c:axId val="60193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936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baseline="0">
                <a:latin typeface="+mj-lt"/>
              </a:rPr>
              <a:t>Estimated Withdrawals Each Year </a:t>
            </a:r>
          </a:p>
          <a:p>
            <a:pPr>
              <a:defRPr/>
            </a:pPr>
            <a:r>
              <a:rPr lang="en-US" sz="1600" b="1" baseline="0">
                <a:latin typeface="+mj-lt"/>
              </a:rPr>
              <a:t>(increasing by inflation)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Overview!$E$6</c:f>
              <c:strCache>
                <c:ptCount val="1"/>
                <c:pt idx="0">
                  <c:v>Estimated Withdrawals Each 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Overview!$F$5:$M$5</c:f>
              <c:numCache>
                <c:formatCode>General</c:formatCode>
                <c:ptCount val="8"/>
                <c:pt idx="0">
                  <c:v>55</c:v>
                </c:pt>
                <c:pt idx="1">
                  <c:v>59</c:v>
                </c:pt>
                <c:pt idx="2">
                  <c:v>64</c:v>
                </c:pt>
                <c:pt idx="3">
                  <c:v>69</c:v>
                </c:pt>
                <c:pt idx="4">
                  <c:v>74</c:v>
                </c:pt>
                <c:pt idx="5">
                  <c:v>79</c:v>
                </c:pt>
                <c:pt idx="6">
                  <c:v>84</c:v>
                </c:pt>
                <c:pt idx="7">
                  <c:v>89</c:v>
                </c:pt>
              </c:numCache>
            </c:numRef>
          </c:cat>
          <c:val>
            <c:numRef>
              <c:f>Overview!$F$6:$M$6</c:f>
              <c:numCache>
                <c:formatCode>"£"#,##0.00</c:formatCode>
                <c:ptCount val="8"/>
                <c:pt idx="0">
                  <c:v>-20000</c:v>
                </c:pt>
                <c:pt idx="1">
                  <c:v>-22076.2578125</c:v>
                </c:pt>
                <c:pt idx="2">
                  <c:v>-24977.259398953323</c:v>
                </c:pt>
                <c:pt idx="3">
                  <c:v>-28259.476419475348</c:v>
                </c:pt>
                <c:pt idx="4">
                  <c:v>-31973.003712983365</c:v>
                </c:pt>
                <c:pt idx="5">
                  <c:v>-36174.518991651828</c:v>
                </c:pt>
                <c:pt idx="6">
                  <c:v>-40928.147884522768</c:v>
                </c:pt>
                <c:pt idx="7">
                  <c:v>-46306.442654951126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F-4F44-899B-45841EEE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422248"/>
        <c:axId val="602422904"/>
      </c:lineChart>
      <c:catAx>
        <c:axId val="60242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422904"/>
        <c:crosses val="autoZero"/>
        <c:auto val="1"/>
        <c:lblAlgn val="ctr"/>
        <c:lblOffset val="100"/>
        <c:noMultiLvlLbl val="0"/>
      </c:catAx>
      <c:valAx>
        <c:axId val="60242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42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0</xdr:row>
      <xdr:rowOff>0</xdr:rowOff>
    </xdr:from>
    <xdr:to>
      <xdr:col>9</xdr:col>
      <xdr:colOff>64770</xdr:colOff>
      <xdr:row>14</xdr:row>
      <xdr:rowOff>182880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2B2A92-9AA8-478B-B347-2CBCA4165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41910</xdr:colOff>
      <xdr:row>0</xdr:row>
      <xdr:rowOff>11430</xdr:rowOff>
    </xdr:from>
    <xdr:to>
      <xdr:col>14</xdr:col>
      <xdr:colOff>396240</xdr:colOff>
      <xdr:row>14</xdr:row>
      <xdr:rowOff>175260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FD947FC-8AB3-4F81-94D5-B54AC683E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2"/>
  <sheetViews>
    <sheetView tabSelected="1" showRuler="0" zoomScaleNormal="100" zoomScaleSheetLayoutView="90" zoomScalePageLayoutView="125" workbookViewId="0">
      <selection activeCell="I22" sqref="I22"/>
    </sheetView>
  </sheetViews>
  <sheetFormatPr defaultColWidth="11" defaultRowHeight="15.5" x14ac:dyDescent="0.35"/>
  <cols>
    <col min="1" max="1" width="7.6640625" customWidth="1"/>
    <col min="2" max="2" width="9.6640625" customWidth="1"/>
    <col min="3" max="3" width="11" customWidth="1"/>
    <col min="4" max="4" width="18.58203125" bestFit="1" customWidth="1"/>
    <col min="5" max="5" width="17.1640625" customWidth="1"/>
    <col min="6" max="6" width="23.6640625" customWidth="1"/>
    <col min="7" max="7" width="14.58203125" bestFit="1" customWidth="1"/>
    <col min="9" max="9" width="20.9140625" customWidth="1"/>
    <col min="10" max="10" width="16.1640625" customWidth="1"/>
  </cols>
  <sheetData>
    <row r="1" spans="1:11" x14ac:dyDescent="0.35">
      <c r="H1" s="19" t="s">
        <v>13</v>
      </c>
      <c r="I1" s="16"/>
      <c r="J1" s="16"/>
    </row>
    <row r="2" spans="1:11" ht="16" thickBot="1" x14ac:dyDescent="0.4">
      <c r="A2" s="5"/>
      <c r="B2" s="5"/>
      <c r="C2" s="5"/>
      <c r="D2" s="5"/>
      <c r="E2" s="5"/>
      <c r="F2" s="5"/>
      <c r="G2" s="5"/>
      <c r="H2" s="20" t="s">
        <v>14</v>
      </c>
      <c r="I2" s="20" t="s">
        <v>51</v>
      </c>
      <c r="J2" s="20" t="s">
        <v>15</v>
      </c>
    </row>
    <row r="3" spans="1:11" ht="21.5" thickBot="1" x14ac:dyDescent="0.55000000000000004">
      <c r="A3" s="36" t="s">
        <v>42</v>
      </c>
      <c r="B3" s="37"/>
      <c r="C3" s="37"/>
      <c r="D3" s="37"/>
      <c r="E3" s="37"/>
      <c r="F3" s="38"/>
      <c r="G3" s="16"/>
      <c r="H3" s="21" t="s">
        <v>16</v>
      </c>
      <c r="I3" s="21" t="s">
        <v>17</v>
      </c>
      <c r="J3" s="21" t="s">
        <v>18</v>
      </c>
      <c r="K3" s="31"/>
    </row>
    <row r="4" spans="1:11" ht="18.5" x14ac:dyDescent="0.45">
      <c r="A4" s="68" t="s">
        <v>39</v>
      </c>
      <c r="B4" s="69"/>
      <c r="C4" s="69"/>
      <c r="D4" s="69"/>
      <c r="E4" s="69"/>
      <c r="F4" s="39">
        <v>2.5000000000000001E-2</v>
      </c>
      <c r="G4" s="16"/>
      <c r="H4" s="21" t="s">
        <v>19</v>
      </c>
      <c r="I4" s="21" t="s">
        <v>17</v>
      </c>
      <c r="J4" s="21" t="s">
        <v>20</v>
      </c>
      <c r="K4" s="32"/>
    </row>
    <row r="5" spans="1:11" ht="18.5" x14ac:dyDescent="0.45">
      <c r="A5" s="70" t="s">
        <v>40</v>
      </c>
      <c r="B5" s="71"/>
      <c r="C5" s="71"/>
      <c r="D5" s="71"/>
      <c r="E5" s="71"/>
      <c r="F5" s="40">
        <v>0.05</v>
      </c>
      <c r="G5" s="16"/>
      <c r="H5" s="21" t="s">
        <v>21</v>
      </c>
      <c r="I5" s="21" t="s">
        <v>22</v>
      </c>
      <c r="J5" s="21" t="s">
        <v>23</v>
      </c>
      <c r="K5" s="32"/>
    </row>
    <row r="6" spans="1:11" ht="18.5" x14ac:dyDescent="0.45">
      <c r="A6" s="72" t="s">
        <v>47</v>
      </c>
      <c r="B6" s="73"/>
      <c r="C6" s="73"/>
      <c r="D6" s="73"/>
      <c r="E6" s="73"/>
      <c r="F6" s="41">
        <v>600000</v>
      </c>
      <c r="G6" s="16"/>
      <c r="H6" s="21" t="s">
        <v>24</v>
      </c>
      <c r="I6" s="21" t="s">
        <v>26</v>
      </c>
      <c r="J6" s="21" t="s">
        <v>25</v>
      </c>
    </row>
    <row r="7" spans="1:11" ht="18.5" x14ac:dyDescent="0.45">
      <c r="A7" s="70" t="s">
        <v>2</v>
      </c>
      <c r="B7" s="71"/>
      <c r="C7" s="71"/>
      <c r="D7" s="71"/>
      <c r="E7" s="71"/>
      <c r="F7" s="42">
        <v>2024</v>
      </c>
      <c r="G7" s="16"/>
      <c r="H7" s="21" t="s">
        <v>27</v>
      </c>
      <c r="I7" s="21" t="s">
        <v>28</v>
      </c>
      <c r="J7" s="21" t="s">
        <v>32</v>
      </c>
    </row>
    <row r="8" spans="1:11" ht="18.5" x14ac:dyDescent="0.45">
      <c r="A8" s="72" t="s">
        <v>49</v>
      </c>
      <c r="B8" s="73"/>
      <c r="C8" s="73"/>
      <c r="D8" s="73"/>
      <c r="E8" s="73"/>
      <c r="F8" s="41">
        <v>20000</v>
      </c>
      <c r="G8" s="16"/>
      <c r="H8" s="21" t="s">
        <v>29</v>
      </c>
      <c r="I8" s="21" t="s">
        <v>30</v>
      </c>
      <c r="J8" s="21" t="s">
        <v>31</v>
      </c>
    </row>
    <row r="9" spans="1:11" ht="19" thickBot="1" x14ac:dyDescent="0.5">
      <c r="A9" s="66" t="s">
        <v>3</v>
      </c>
      <c r="B9" s="67"/>
      <c r="C9" s="67"/>
      <c r="D9" s="67"/>
      <c r="E9" s="67"/>
      <c r="F9" s="43">
        <v>55</v>
      </c>
      <c r="G9" s="19" t="s">
        <v>35</v>
      </c>
      <c r="H9" s="16"/>
      <c r="I9" s="16"/>
      <c r="J9" s="16"/>
    </row>
    <row r="10" spans="1:11" x14ac:dyDescent="0.35">
      <c r="A10" s="59" t="s">
        <v>48</v>
      </c>
      <c r="B10" s="60"/>
      <c r="C10" s="60"/>
      <c r="D10" s="60"/>
      <c r="E10" s="17"/>
      <c r="F10" s="16"/>
      <c r="G10" s="16"/>
      <c r="H10" s="28" t="s">
        <v>52</v>
      </c>
      <c r="I10" s="16"/>
      <c r="J10" s="16"/>
    </row>
    <row r="11" spans="1:11" s="4" customFormat="1" ht="15" thickBot="1" x14ac:dyDescent="0.35">
      <c r="A11" s="61" t="s">
        <v>50</v>
      </c>
      <c r="B11" s="62"/>
      <c r="C11" s="62"/>
      <c r="D11" s="62"/>
      <c r="E11" s="18"/>
      <c r="F11" s="18"/>
      <c r="G11" s="18"/>
      <c r="H11" s="18"/>
      <c r="I11" s="18"/>
      <c r="J11" s="18"/>
    </row>
    <row r="12" spans="1:11" s="4" customFormat="1" ht="43.5" x14ac:dyDescent="0.35">
      <c r="A12" s="22" t="s">
        <v>1</v>
      </c>
      <c r="B12" s="22" t="s">
        <v>5</v>
      </c>
      <c r="C12" s="22" t="s">
        <v>9</v>
      </c>
      <c r="D12" s="22" t="s">
        <v>6</v>
      </c>
      <c r="E12" s="22" t="s">
        <v>7</v>
      </c>
      <c r="F12" s="22" t="s">
        <v>4</v>
      </c>
      <c r="G12" s="22" t="s">
        <v>0</v>
      </c>
      <c r="H12" s="22" t="s">
        <v>11</v>
      </c>
      <c r="I12" s="22" t="s">
        <v>10</v>
      </c>
      <c r="J12" s="22" t="s">
        <v>8</v>
      </c>
    </row>
    <row r="13" spans="1:11" s="4" customFormat="1" ht="14.5" x14ac:dyDescent="0.35">
      <c r="A13" s="53">
        <f>F9</f>
        <v>55</v>
      </c>
      <c r="B13" s="54">
        <f>F7</f>
        <v>2024</v>
      </c>
      <c r="C13" s="54">
        <v>1</v>
      </c>
      <c r="D13" s="55">
        <f>F6</f>
        <v>600000</v>
      </c>
      <c r="E13" s="55">
        <f t="shared" ref="E13:E58" si="0">D13*$F$5</f>
        <v>30000</v>
      </c>
      <c r="F13" s="56">
        <f>E13/D13</f>
        <v>0.05</v>
      </c>
      <c r="G13" s="55">
        <f>-F8</f>
        <v>-20000</v>
      </c>
      <c r="H13" s="29">
        <v>-120000</v>
      </c>
      <c r="I13" s="29">
        <f>K5</f>
        <v>0</v>
      </c>
      <c r="J13" s="23">
        <f>D13+E13+G13+H13+I13</f>
        <v>490000</v>
      </c>
    </row>
    <row r="14" spans="1:11" s="4" customFormat="1" ht="14.5" x14ac:dyDescent="0.35">
      <c r="A14" s="24">
        <f>A13+1</f>
        <v>56</v>
      </c>
      <c r="B14" s="24">
        <f>B13+1</f>
        <v>2025</v>
      </c>
      <c r="C14" s="24">
        <f t="shared" ref="C14:C26" si="1">C13+1</f>
        <v>2</v>
      </c>
      <c r="D14" s="25">
        <f>J13</f>
        <v>490000</v>
      </c>
      <c r="E14" s="25">
        <f t="shared" si="0"/>
        <v>24500</v>
      </c>
      <c r="F14" s="26">
        <f t="shared" ref="F14:F27" si="2">E14/D14</f>
        <v>0.05</v>
      </c>
      <c r="G14" s="25">
        <f>G13+(G13*$F$4)</f>
        <v>-20500</v>
      </c>
      <c r="H14" s="30">
        <v>-60000</v>
      </c>
      <c r="I14" s="30">
        <f>I13+(I13*$K$3)</f>
        <v>0</v>
      </c>
      <c r="J14" s="25">
        <f t="shared" ref="J14:J58" si="3">D14+E14+G14+H14+I14</f>
        <v>434000</v>
      </c>
    </row>
    <row r="15" spans="1:11" s="4" customFormat="1" ht="14.5" x14ac:dyDescent="0.35">
      <c r="A15" s="21">
        <f t="shared" ref="A15:A31" si="4">A14+1</f>
        <v>57</v>
      </c>
      <c r="B15" s="21">
        <f t="shared" ref="B15:C30" si="5">B14+1</f>
        <v>2026</v>
      </c>
      <c r="C15" s="21">
        <f t="shared" si="1"/>
        <v>3</v>
      </c>
      <c r="D15" s="23">
        <f t="shared" ref="D15:D27" si="6">J14</f>
        <v>434000</v>
      </c>
      <c r="E15" s="23">
        <f t="shared" si="0"/>
        <v>21700</v>
      </c>
      <c r="F15" s="27">
        <f t="shared" si="2"/>
        <v>0.05</v>
      </c>
      <c r="G15" s="23">
        <f t="shared" ref="G15:G58" si="7">G14+(G14*$F$4)</f>
        <v>-21012.5</v>
      </c>
      <c r="H15" s="29">
        <v>-40000</v>
      </c>
      <c r="I15" s="57">
        <f t="shared" ref="I15:I58" si="8">I14+(I14*$K$3)</f>
        <v>0</v>
      </c>
      <c r="J15" s="23">
        <f t="shared" si="3"/>
        <v>394687.5</v>
      </c>
    </row>
    <row r="16" spans="1:11" s="4" customFormat="1" ht="14.5" x14ac:dyDescent="0.35">
      <c r="A16" s="24">
        <f t="shared" si="4"/>
        <v>58</v>
      </c>
      <c r="B16" s="24">
        <f t="shared" si="5"/>
        <v>2027</v>
      </c>
      <c r="C16" s="24">
        <f t="shared" si="1"/>
        <v>4</v>
      </c>
      <c r="D16" s="25">
        <f t="shared" si="6"/>
        <v>394687.5</v>
      </c>
      <c r="E16" s="25">
        <f t="shared" si="0"/>
        <v>19734.375</v>
      </c>
      <c r="F16" s="26">
        <f t="shared" si="2"/>
        <v>0.05</v>
      </c>
      <c r="G16" s="25">
        <f t="shared" si="7"/>
        <v>-21537.8125</v>
      </c>
      <c r="H16" s="30">
        <v>0</v>
      </c>
      <c r="I16" s="30">
        <f t="shared" si="8"/>
        <v>0</v>
      </c>
      <c r="J16" s="25">
        <f t="shared" si="3"/>
        <v>392884.0625</v>
      </c>
    </row>
    <row r="17" spans="1:10" x14ac:dyDescent="0.35">
      <c r="A17" s="21">
        <f t="shared" si="4"/>
        <v>59</v>
      </c>
      <c r="B17" s="21">
        <f t="shared" si="5"/>
        <v>2028</v>
      </c>
      <c r="C17" s="21">
        <f t="shared" si="1"/>
        <v>5</v>
      </c>
      <c r="D17" s="23">
        <f t="shared" si="6"/>
        <v>392884.0625</v>
      </c>
      <c r="E17" s="23">
        <f t="shared" si="0"/>
        <v>19644.203125</v>
      </c>
      <c r="F17" s="27">
        <f t="shared" si="2"/>
        <v>0.05</v>
      </c>
      <c r="G17" s="23">
        <f t="shared" si="7"/>
        <v>-22076.2578125</v>
      </c>
      <c r="H17" s="29">
        <v>0</v>
      </c>
      <c r="I17" s="57">
        <f t="shared" si="8"/>
        <v>0</v>
      </c>
      <c r="J17" s="23">
        <f t="shared" si="3"/>
        <v>390452.0078125</v>
      </c>
    </row>
    <row r="18" spans="1:10" s="3" customFormat="1" ht="15" customHeight="1" x14ac:dyDescent="0.35">
      <c r="A18" s="24">
        <f t="shared" si="4"/>
        <v>60</v>
      </c>
      <c r="B18" s="24">
        <f t="shared" si="5"/>
        <v>2029</v>
      </c>
      <c r="C18" s="24">
        <f t="shared" si="1"/>
        <v>6</v>
      </c>
      <c r="D18" s="25">
        <f t="shared" si="6"/>
        <v>390452.0078125</v>
      </c>
      <c r="E18" s="25">
        <f t="shared" si="0"/>
        <v>19522.600390625001</v>
      </c>
      <c r="F18" s="26">
        <f>E18/D18</f>
        <v>0.05</v>
      </c>
      <c r="G18" s="25">
        <f t="shared" si="7"/>
        <v>-22628.164257812499</v>
      </c>
      <c r="H18" s="30">
        <v>0</v>
      </c>
      <c r="I18" s="30">
        <v>0</v>
      </c>
      <c r="J18" s="25">
        <f t="shared" si="3"/>
        <v>387346.44394531252</v>
      </c>
    </row>
    <row r="19" spans="1:10" x14ac:dyDescent="0.35">
      <c r="A19" s="21">
        <f t="shared" si="4"/>
        <v>61</v>
      </c>
      <c r="B19" s="21">
        <f t="shared" si="5"/>
        <v>2030</v>
      </c>
      <c r="C19" s="21">
        <f t="shared" si="1"/>
        <v>7</v>
      </c>
      <c r="D19" s="23">
        <f t="shared" si="6"/>
        <v>387346.44394531252</v>
      </c>
      <c r="E19" s="23">
        <f t="shared" si="0"/>
        <v>19367.322197265628</v>
      </c>
      <c r="F19" s="27">
        <f t="shared" si="2"/>
        <v>0.05</v>
      </c>
      <c r="G19" s="23">
        <f t="shared" si="7"/>
        <v>-23193.868364257811</v>
      </c>
      <c r="H19" s="29">
        <v>0</v>
      </c>
      <c r="I19" s="57">
        <v>6000</v>
      </c>
      <c r="J19" s="23">
        <f t="shared" si="3"/>
        <v>389519.89777832036</v>
      </c>
    </row>
    <row r="20" spans="1:10" x14ac:dyDescent="0.35">
      <c r="A20" s="24">
        <f t="shared" si="4"/>
        <v>62</v>
      </c>
      <c r="B20" s="24">
        <f t="shared" si="5"/>
        <v>2031</v>
      </c>
      <c r="C20" s="24">
        <f t="shared" si="1"/>
        <v>8</v>
      </c>
      <c r="D20" s="25">
        <f t="shared" si="6"/>
        <v>389519.89777832036</v>
      </c>
      <c r="E20" s="25">
        <f t="shared" si="0"/>
        <v>19475.994888916019</v>
      </c>
      <c r="F20" s="26">
        <f t="shared" si="2"/>
        <v>0.05</v>
      </c>
      <c r="G20" s="25">
        <f t="shared" si="7"/>
        <v>-23773.715073364256</v>
      </c>
      <c r="H20" s="30">
        <v>0</v>
      </c>
      <c r="I20" s="30">
        <v>6000</v>
      </c>
      <c r="J20" s="25">
        <f t="shared" si="3"/>
        <v>391222.17759387213</v>
      </c>
    </row>
    <row r="21" spans="1:10" x14ac:dyDescent="0.35">
      <c r="A21" s="21">
        <f t="shared" si="4"/>
        <v>63</v>
      </c>
      <c r="B21" s="21">
        <f t="shared" si="5"/>
        <v>2032</v>
      </c>
      <c r="C21" s="21">
        <f t="shared" si="1"/>
        <v>9</v>
      </c>
      <c r="D21" s="23">
        <f t="shared" si="6"/>
        <v>391222.17759387213</v>
      </c>
      <c r="E21" s="23">
        <f t="shared" si="0"/>
        <v>19561.108879693606</v>
      </c>
      <c r="F21" s="27">
        <f t="shared" si="2"/>
        <v>4.9999999999999996E-2</v>
      </c>
      <c r="G21" s="23">
        <f t="shared" si="7"/>
        <v>-24368.057950198363</v>
      </c>
      <c r="H21" s="29">
        <v>0</v>
      </c>
      <c r="I21" s="57">
        <f t="shared" si="8"/>
        <v>6000</v>
      </c>
      <c r="J21" s="23">
        <f t="shared" si="3"/>
        <v>392415.22852336738</v>
      </c>
    </row>
    <row r="22" spans="1:10" x14ac:dyDescent="0.35">
      <c r="A22" s="24">
        <f t="shared" si="4"/>
        <v>64</v>
      </c>
      <c r="B22" s="24">
        <f t="shared" si="5"/>
        <v>2033</v>
      </c>
      <c r="C22" s="24">
        <f t="shared" si="1"/>
        <v>10</v>
      </c>
      <c r="D22" s="25">
        <f t="shared" si="6"/>
        <v>392415.22852336738</v>
      </c>
      <c r="E22" s="25">
        <f t="shared" si="0"/>
        <v>19620.76142616837</v>
      </c>
      <c r="F22" s="26">
        <f t="shared" si="2"/>
        <v>0.05</v>
      </c>
      <c r="G22" s="25">
        <f t="shared" si="7"/>
        <v>-24977.259398953323</v>
      </c>
      <c r="H22" s="30">
        <v>0</v>
      </c>
      <c r="I22" s="30">
        <f t="shared" si="8"/>
        <v>6000</v>
      </c>
      <c r="J22" s="25">
        <f t="shared" si="3"/>
        <v>393058.7305505824</v>
      </c>
    </row>
    <row r="23" spans="1:10" x14ac:dyDescent="0.35">
      <c r="A23" s="21">
        <f t="shared" si="4"/>
        <v>65</v>
      </c>
      <c r="B23" s="21">
        <f t="shared" si="5"/>
        <v>2034</v>
      </c>
      <c r="C23" s="21">
        <f t="shared" si="1"/>
        <v>11</v>
      </c>
      <c r="D23" s="23">
        <f t="shared" si="6"/>
        <v>393058.7305505824</v>
      </c>
      <c r="E23" s="23">
        <f t="shared" si="0"/>
        <v>19652.93652752912</v>
      </c>
      <c r="F23" s="27">
        <f t="shared" si="2"/>
        <v>0.05</v>
      </c>
      <c r="G23" s="23">
        <f t="shared" si="7"/>
        <v>-25601.690883927156</v>
      </c>
      <c r="H23" s="29">
        <v>0</v>
      </c>
      <c r="I23" s="57">
        <f t="shared" si="8"/>
        <v>6000</v>
      </c>
      <c r="J23" s="23">
        <f t="shared" si="3"/>
        <v>393109.97619418439</v>
      </c>
    </row>
    <row r="24" spans="1:10" x14ac:dyDescent="0.35">
      <c r="A24" s="24">
        <f t="shared" si="4"/>
        <v>66</v>
      </c>
      <c r="B24" s="24">
        <f t="shared" si="5"/>
        <v>2035</v>
      </c>
      <c r="C24" s="24">
        <f t="shared" si="1"/>
        <v>12</v>
      </c>
      <c r="D24" s="25">
        <f t="shared" si="6"/>
        <v>393109.97619418439</v>
      </c>
      <c r="E24" s="25">
        <f t="shared" si="0"/>
        <v>19655.498809709221</v>
      </c>
      <c r="F24" s="26">
        <f t="shared" si="2"/>
        <v>0.05</v>
      </c>
      <c r="G24" s="25">
        <f t="shared" si="7"/>
        <v>-26241.733156025337</v>
      </c>
      <c r="H24" s="30">
        <v>0</v>
      </c>
      <c r="I24" s="30">
        <f t="shared" si="8"/>
        <v>6000</v>
      </c>
      <c r="J24" s="25">
        <f t="shared" si="3"/>
        <v>392523.74184786825</v>
      </c>
    </row>
    <row r="25" spans="1:10" x14ac:dyDescent="0.35">
      <c r="A25" s="21">
        <f t="shared" si="4"/>
        <v>67</v>
      </c>
      <c r="B25" s="21">
        <f t="shared" si="5"/>
        <v>2036</v>
      </c>
      <c r="C25" s="21">
        <f t="shared" si="1"/>
        <v>13</v>
      </c>
      <c r="D25" s="23">
        <f t="shared" si="6"/>
        <v>392523.74184786825</v>
      </c>
      <c r="E25" s="23">
        <f t="shared" si="0"/>
        <v>19626.187092393415</v>
      </c>
      <c r="F25" s="27">
        <f t="shared" si="2"/>
        <v>0.05</v>
      </c>
      <c r="G25" s="23">
        <f t="shared" si="7"/>
        <v>-26897.776484925969</v>
      </c>
      <c r="H25" s="29">
        <v>0</v>
      </c>
      <c r="I25" s="57">
        <v>25000</v>
      </c>
      <c r="J25" s="23">
        <f t="shared" si="3"/>
        <v>410252.15245533572</v>
      </c>
    </row>
    <row r="26" spans="1:10" x14ac:dyDescent="0.35">
      <c r="A26" s="24">
        <f t="shared" si="4"/>
        <v>68</v>
      </c>
      <c r="B26" s="24">
        <f t="shared" si="5"/>
        <v>2037</v>
      </c>
      <c r="C26" s="24">
        <f t="shared" si="1"/>
        <v>14</v>
      </c>
      <c r="D26" s="25">
        <f t="shared" si="6"/>
        <v>410252.15245533572</v>
      </c>
      <c r="E26" s="25">
        <f t="shared" si="0"/>
        <v>20512.607622766787</v>
      </c>
      <c r="F26" s="26">
        <f t="shared" si="2"/>
        <v>0.05</v>
      </c>
      <c r="G26" s="25">
        <f t="shared" si="7"/>
        <v>-27570.220897049119</v>
      </c>
      <c r="H26" s="30">
        <v>0</v>
      </c>
      <c r="I26" s="30">
        <v>25000</v>
      </c>
      <c r="J26" s="25">
        <f t="shared" si="3"/>
        <v>428194.53918105341</v>
      </c>
    </row>
    <row r="27" spans="1:10" x14ac:dyDescent="0.35">
      <c r="A27" s="21">
        <f t="shared" si="4"/>
        <v>69</v>
      </c>
      <c r="B27" s="21">
        <f t="shared" si="5"/>
        <v>2038</v>
      </c>
      <c r="C27" s="21">
        <f>C26+1</f>
        <v>15</v>
      </c>
      <c r="D27" s="23">
        <f t="shared" si="6"/>
        <v>428194.53918105341</v>
      </c>
      <c r="E27" s="23">
        <f t="shared" si="0"/>
        <v>21409.72695905267</v>
      </c>
      <c r="F27" s="27">
        <f t="shared" si="2"/>
        <v>0.05</v>
      </c>
      <c r="G27" s="23">
        <f t="shared" si="7"/>
        <v>-28259.476419475348</v>
      </c>
      <c r="H27" s="29">
        <v>0</v>
      </c>
      <c r="I27" s="57">
        <v>25000</v>
      </c>
      <c r="J27" s="23">
        <f t="shared" si="3"/>
        <v>446344.78972063074</v>
      </c>
    </row>
    <row r="28" spans="1:10" x14ac:dyDescent="0.35">
      <c r="A28" s="24">
        <f t="shared" si="4"/>
        <v>70</v>
      </c>
      <c r="B28" s="24">
        <f t="shared" si="5"/>
        <v>2039</v>
      </c>
      <c r="C28" s="24">
        <f t="shared" si="5"/>
        <v>16</v>
      </c>
      <c r="D28" s="25">
        <f t="shared" ref="D28:D58" si="9">J27</f>
        <v>446344.78972063074</v>
      </c>
      <c r="E28" s="25">
        <f t="shared" si="0"/>
        <v>22317.23948603154</v>
      </c>
      <c r="F28" s="26">
        <f t="shared" ref="F28:F58" si="10">E28/D28</f>
        <v>5.000000000000001E-2</v>
      </c>
      <c r="G28" s="25">
        <f t="shared" si="7"/>
        <v>-28965.963329962233</v>
      </c>
      <c r="H28" s="30">
        <v>0</v>
      </c>
      <c r="I28" s="30">
        <v>25000</v>
      </c>
      <c r="J28" s="25">
        <f t="shared" si="3"/>
        <v>464696.06587670004</v>
      </c>
    </row>
    <row r="29" spans="1:10" x14ac:dyDescent="0.35">
      <c r="A29" s="21">
        <f t="shared" si="4"/>
        <v>71</v>
      </c>
      <c r="B29" s="21">
        <f t="shared" si="5"/>
        <v>2040</v>
      </c>
      <c r="C29" s="21">
        <f t="shared" si="5"/>
        <v>17</v>
      </c>
      <c r="D29" s="23">
        <f t="shared" si="9"/>
        <v>464696.06587670004</v>
      </c>
      <c r="E29" s="23">
        <f t="shared" si="0"/>
        <v>23234.803293835004</v>
      </c>
      <c r="F29" s="27">
        <f t="shared" si="10"/>
        <v>0.05</v>
      </c>
      <c r="G29" s="23">
        <f t="shared" si="7"/>
        <v>-29690.112413211289</v>
      </c>
      <c r="H29" s="29">
        <v>0</v>
      </c>
      <c r="I29" s="57">
        <v>25000</v>
      </c>
      <c r="J29" s="23">
        <f t="shared" si="3"/>
        <v>483240.75675732375</v>
      </c>
    </row>
    <row r="30" spans="1:10" x14ac:dyDescent="0.35">
      <c r="A30" s="24">
        <f t="shared" si="4"/>
        <v>72</v>
      </c>
      <c r="B30" s="24">
        <f t="shared" si="5"/>
        <v>2041</v>
      </c>
      <c r="C30" s="24">
        <f t="shared" si="5"/>
        <v>18</v>
      </c>
      <c r="D30" s="25">
        <f t="shared" si="9"/>
        <v>483240.75675732375</v>
      </c>
      <c r="E30" s="25">
        <f t="shared" si="0"/>
        <v>24162.037837866188</v>
      </c>
      <c r="F30" s="26">
        <f t="shared" si="10"/>
        <v>0.05</v>
      </c>
      <c r="G30" s="25">
        <f t="shared" si="7"/>
        <v>-30432.365223541572</v>
      </c>
      <c r="H30" s="30">
        <v>0</v>
      </c>
      <c r="I30" s="30">
        <v>25000</v>
      </c>
      <c r="J30" s="25">
        <f t="shared" si="3"/>
        <v>501970.42937164835</v>
      </c>
    </row>
    <row r="31" spans="1:10" x14ac:dyDescent="0.35">
      <c r="A31" s="21">
        <f t="shared" si="4"/>
        <v>73</v>
      </c>
      <c r="B31" s="21">
        <f>B30+1</f>
        <v>2042</v>
      </c>
      <c r="C31" s="21">
        <f>C30+1</f>
        <v>19</v>
      </c>
      <c r="D31" s="23">
        <f t="shared" si="9"/>
        <v>501970.42937164835</v>
      </c>
      <c r="E31" s="23">
        <f t="shared" si="0"/>
        <v>25098.521468582418</v>
      </c>
      <c r="F31" s="27">
        <f t="shared" si="10"/>
        <v>0.05</v>
      </c>
      <c r="G31" s="23">
        <f t="shared" si="7"/>
        <v>-31193.174354130111</v>
      </c>
      <c r="H31" s="29">
        <v>0</v>
      </c>
      <c r="I31" s="57">
        <v>25000</v>
      </c>
      <c r="J31" s="23">
        <f t="shared" si="3"/>
        <v>520875.77648610069</v>
      </c>
    </row>
    <row r="32" spans="1:10" x14ac:dyDescent="0.35">
      <c r="A32" s="24">
        <f t="shared" ref="A32:C47" si="11">A31+1</f>
        <v>74</v>
      </c>
      <c r="B32" s="24">
        <f t="shared" si="11"/>
        <v>2043</v>
      </c>
      <c r="C32" s="24">
        <f t="shared" si="11"/>
        <v>20</v>
      </c>
      <c r="D32" s="25">
        <f t="shared" si="9"/>
        <v>520875.77648610069</v>
      </c>
      <c r="E32" s="25">
        <f t="shared" si="0"/>
        <v>26043.788824305037</v>
      </c>
      <c r="F32" s="26">
        <f t="shared" si="10"/>
        <v>0.05</v>
      </c>
      <c r="G32" s="25">
        <f t="shared" si="7"/>
        <v>-31973.003712983365</v>
      </c>
      <c r="H32" s="30">
        <v>0</v>
      </c>
      <c r="I32" s="30">
        <v>25000</v>
      </c>
      <c r="J32" s="25">
        <f t="shared" si="3"/>
        <v>539946.56159742235</v>
      </c>
    </row>
    <row r="33" spans="1:10" x14ac:dyDescent="0.35">
      <c r="A33" s="21">
        <f t="shared" si="11"/>
        <v>75</v>
      </c>
      <c r="B33" s="21">
        <f t="shared" si="11"/>
        <v>2044</v>
      </c>
      <c r="C33" s="21">
        <f t="shared" si="11"/>
        <v>21</v>
      </c>
      <c r="D33" s="23">
        <f t="shared" si="9"/>
        <v>539946.56159742235</v>
      </c>
      <c r="E33" s="23">
        <f t="shared" si="0"/>
        <v>26997.32807987112</v>
      </c>
      <c r="F33" s="27">
        <f t="shared" si="10"/>
        <v>0.05</v>
      </c>
      <c r="G33" s="23">
        <f t="shared" si="7"/>
        <v>-32772.328805807949</v>
      </c>
      <c r="H33" s="29">
        <v>0</v>
      </c>
      <c r="I33" s="57">
        <v>25000</v>
      </c>
      <c r="J33" s="23">
        <f t="shared" si="3"/>
        <v>559171.5608714855</v>
      </c>
    </row>
    <row r="34" spans="1:10" x14ac:dyDescent="0.35">
      <c r="A34" s="24">
        <f t="shared" si="11"/>
        <v>76</v>
      </c>
      <c r="B34" s="24">
        <f t="shared" si="11"/>
        <v>2045</v>
      </c>
      <c r="C34" s="24">
        <f t="shared" si="11"/>
        <v>22</v>
      </c>
      <c r="D34" s="25">
        <f t="shared" si="9"/>
        <v>559171.5608714855</v>
      </c>
      <c r="E34" s="25">
        <f t="shared" si="0"/>
        <v>27958.578043574278</v>
      </c>
      <c r="F34" s="26">
        <f t="shared" si="10"/>
        <v>0.05</v>
      </c>
      <c r="G34" s="25">
        <f t="shared" si="7"/>
        <v>-33591.637025953147</v>
      </c>
      <c r="H34" s="30">
        <v>0</v>
      </c>
      <c r="I34" s="30">
        <v>25000</v>
      </c>
      <c r="J34" s="25">
        <f t="shared" si="3"/>
        <v>578538.50188910658</v>
      </c>
    </row>
    <row r="35" spans="1:10" x14ac:dyDescent="0.35">
      <c r="A35" s="21">
        <f t="shared" si="11"/>
        <v>77</v>
      </c>
      <c r="B35" s="21">
        <f t="shared" si="11"/>
        <v>2046</v>
      </c>
      <c r="C35" s="21">
        <f t="shared" si="11"/>
        <v>23</v>
      </c>
      <c r="D35" s="23">
        <f t="shared" si="9"/>
        <v>578538.50188910658</v>
      </c>
      <c r="E35" s="23">
        <f t="shared" si="0"/>
        <v>28926.925094455331</v>
      </c>
      <c r="F35" s="27">
        <f t="shared" si="10"/>
        <v>0.05</v>
      </c>
      <c r="G35" s="23">
        <f t="shared" si="7"/>
        <v>-34431.427951601974</v>
      </c>
      <c r="H35" s="29">
        <v>0</v>
      </c>
      <c r="I35" s="57">
        <v>25000</v>
      </c>
      <c r="J35" s="23">
        <f t="shared" si="3"/>
        <v>598033.99903196003</v>
      </c>
    </row>
    <row r="36" spans="1:10" x14ac:dyDescent="0.35">
      <c r="A36" s="24">
        <f t="shared" si="11"/>
        <v>78</v>
      </c>
      <c r="B36" s="24">
        <f t="shared" si="11"/>
        <v>2047</v>
      </c>
      <c r="C36" s="24">
        <f t="shared" si="11"/>
        <v>24</v>
      </c>
      <c r="D36" s="25">
        <f t="shared" si="9"/>
        <v>598033.99903196003</v>
      </c>
      <c r="E36" s="25">
        <f t="shared" si="0"/>
        <v>29901.699951598002</v>
      </c>
      <c r="F36" s="26">
        <f t="shared" si="10"/>
        <v>0.05</v>
      </c>
      <c r="G36" s="25">
        <f t="shared" si="7"/>
        <v>-35292.213650392026</v>
      </c>
      <c r="H36" s="30">
        <v>0</v>
      </c>
      <c r="I36" s="30">
        <v>25000</v>
      </c>
      <c r="J36" s="25">
        <f t="shared" si="3"/>
        <v>617643.48533316597</v>
      </c>
    </row>
    <row r="37" spans="1:10" x14ac:dyDescent="0.35">
      <c r="A37" s="21">
        <f t="shared" si="11"/>
        <v>79</v>
      </c>
      <c r="B37" s="21">
        <f t="shared" si="11"/>
        <v>2048</v>
      </c>
      <c r="C37" s="21">
        <f t="shared" si="11"/>
        <v>25</v>
      </c>
      <c r="D37" s="23">
        <f t="shared" si="9"/>
        <v>617643.48533316597</v>
      </c>
      <c r="E37" s="23">
        <f t="shared" si="0"/>
        <v>30882.174266658301</v>
      </c>
      <c r="F37" s="27">
        <f t="shared" si="10"/>
        <v>0.05</v>
      </c>
      <c r="G37" s="23">
        <f t="shared" si="7"/>
        <v>-36174.518991651828</v>
      </c>
      <c r="H37" s="29">
        <v>0</v>
      </c>
      <c r="I37" s="57">
        <v>25000</v>
      </c>
      <c r="J37" s="23">
        <f t="shared" si="3"/>
        <v>637351.1406081724</v>
      </c>
    </row>
    <row r="38" spans="1:10" x14ac:dyDescent="0.35">
      <c r="A38" s="24">
        <f t="shared" si="11"/>
        <v>80</v>
      </c>
      <c r="B38" s="24">
        <f t="shared" si="11"/>
        <v>2049</v>
      </c>
      <c r="C38" s="24">
        <f t="shared" si="11"/>
        <v>26</v>
      </c>
      <c r="D38" s="25">
        <f t="shared" si="9"/>
        <v>637351.1406081724</v>
      </c>
      <c r="E38" s="25">
        <f t="shared" si="0"/>
        <v>31867.557030408621</v>
      </c>
      <c r="F38" s="26">
        <f t="shared" si="10"/>
        <v>0.05</v>
      </c>
      <c r="G38" s="25">
        <f t="shared" si="7"/>
        <v>-37078.881966443121</v>
      </c>
      <c r="H38" s="30">
        <v>0</v>
      </c>
      <c r="I38" s="30">
        <v>25000</v>
      </c>
      <c r="J38" s="25">
        <f t="shared" si="3"/>
        <v>657139.81567213789</v>
      </c>
    </row>
    <row r="39" spans="1:10" x14ac:dyDescent="0.35">
      <c r="A39" s="21">
        <f t="shared" si="11"/>
        <v>81</v>
      </c>
      <c r="B39" s="21">
        <f t="shared" si="11"/>
        <v>2050</v>
      </c>
      <c r="C39" s="21">
        <f t="shared" si="11"/>
        <v>27</v>
      </c>
      <c r="D39" s="23">
        <f t="shared" si="9"/>
        <v>657139.81567213789</v>
      </c>
      <c r="E39" s="23">
        <f t="shared" si="0"/>
        <v>32856.990783606896</v>
      </c>
      <c r="F39" s="27">
        <f t="shared" si="10"/>
        <v>0.05</v>
      </c>
      <c r="G39" s="23">
        <f t="shared" si="7"/>
        <v>-38005.8540156042</v>
      </c>
      <c r="H39" s="29">
        <v>0</v>
      </c>
      <c r="I39" s="57">
        <v>25000</v>
      </c>
      <c r="J39" s="23">
        <f t="shared" si="3"/>
        <v>676990.95244014054</v>
      </c>
    </row>
    <row r="40" spans="1:10" x14ac:dyDescent="0.35">
      <c r="A40" s="24">
        <f t="shared" si="11"/>
        <v>82</v>
      </c>
      <c r="B40" s="24">
        <f t="shared" si="11"/>
        <v>2051</v>
      </c>
      <c r="C40" s="24">
        <f t="shared" si="11"/>
        <v>28</v>
      </c>
      <c r="D40" s="25">
        <f t="shared" si="9"/>
        <v>676990.95244014054</v>
      </c>
      <c r="E40" s="25">
        <f t="shared" si="0"/>
        <v>33849.547622007027</v>
      </c>
      <c r="F40" s="26">
        <f t="shared" si="10"/>
        <v>0.05</v>
      </c>
      <c r="G40" s="25">
        <f t="shared" si="7"/>
        <v>-38956.000365994303</v>
      </c>
      <c r="H40" s="30">
        <v>0</v>
      </c>
      <c r="I40" s="30">
        <v>25000</v>
      </c>
      <c r="J40" s="25">
        <f t="shared" si="3"/>
        <v>696884.49969615333</v>
      </c>
    </row>
    <row r="41" spans="1:10" x14ac:dyDescent="0.35">
      <c r="A41" s="21">
        <f t="shared" si="11"/>
        <v>83</v>
      </c>
      <c r="B41" s="21">
        <f t="shared" si="11"/>
        <v>2052</v>
      </c>
      <c r="C41" s="21">
        <f t="shared" si="11"/>
        <v>29</v>
      </c>
      <c r="D41" s="23">
        <f t="shared" si="9"/>
        <v>696884.49969615333</v>
      </c>
      <c r="E41" s="23">
        <f t="shared" si="0"/>
        <v>34844.224984807668</v>
      </c>
      <c r="F41" s="27">
        <f t="shared" si="10"/>
        <v>0.05</v>
      </c>
      <c r="G41" s="23">
        <f t="shared" si="7"/>
        <v>-39929.900375144163</v>
      </c>
      <c r="H41" s="29">
        <v>0</v>
      </c>
      <c r="I41" s="57">
        <v>25000</v>
      </c>
      <c r="J41" s="23">
        <f t="shared" si="3"/>
        <v>716798.82430581679</v>
      </c>
    </row>
    <row r="42" spans="1:10" x14ac:dyDescent="0.35">
      <c r="A42" s="24">
        <f t="shared" si="11"/>
        <v>84</v>
      </c>
      <c r="B42" s="24">
        <f t="shared" si="11"/>
        <v>2053</v>
      </c>
      <c r="C42" s="24">
        <f t="shared" si="11"/>
        <v>30</v>
      </c>
      <c r="D42" s="25">
        <f t="shared" si="9"/>
        <v>716798.82430581679</v>
      </c>
      <c r="E42" s="25">
        <f t="shared" si="0"/>
        <v>35839.941215290841</v>
      </c>
      <c r="F42" s="26">
        <f t="shared" si="10"/>
        <v>0.05</v>
      </c>
      <c r="G42" s="25">
        <f t="shared" si="7"/>
        <v>-40928.147884522768</v>
      </c>
      <c r="H42" s="30">
        <v>0</v>
      </c>
      <c r="I42" s="30">
        <v>25000</v>
      </c>
      <c r="J42" s="25">
        <f t="shared" si="3"/>
        <v>736710.61763658479</v>
      </c>
    </row>
    <row r="43" spans="1:10" x14ac:dyDescent="0.35">
      <c r="A43" s="21">
        <f t="shared" si="11"/>
        <v>85</v>
      </c>
      <c r="B43" s="21">
        <f t="shared" si="11"/>
        <v>2054</v>
      </c>
      <c r="C43" s="21">
        <f t="shared" si="11"/>
        <v>31</v>
      </c>
      <c r="D43" s="23">
        <f t="shared" si="9"/>
        <v>736710.61763658479</v>
      </c>
      <c r="E43" s="23">
        <f t="shared" si="0"/>
        <v>36835.53088182924</v>
      </c>
      <c r="F43" s="27">
        <f t="shared" si="10"/>
        <v>0.05</v>
      </c>
      <c r="G43" s="23">
        <f t="shared" si="7"/>
        <v>-41951.351581635841</v>
      </c>
      <c r="H43" s="29">
        <v>0</v>
      </c>
      <c r="I43" s="57">
        <v>25000</v>
      </c>
      <c r="J43" s="23">
        <f t="shared" si="3"/>
        <v>756594.79693677812</v>
      </c>
    </row>
    <row r="44" spans="1:10" x14ac:dyDescent="0.35">
      <c r="A44" s="24">
        <f t="shared" si="11"/>
        <v>86</v>
      </c>
      <c r="B44" s="24">
        <f t="shared" si="11"/>
        <v>2055</v>
      </c>
      <c r="C44" s="24">
        <f t="shared" si="11"/>
        <v>32</v>
      </c>
      <c r="D44" s="25">
        <f t="shared" si="9"/>
        <v>756594.79693677812</v>
      </c>
      <c r="E44" s="25">
        <f t="shared" si="0"/>
        <v>37829.739846838907</v>
      </c>
      <c r="F44" s="26">
        <f t="shared" si="10"/>
        <v>0.05</v>
      </c>
      <c r="G44" s="25">
        <f t="shared" si="7"/>
        <v>-43000.135371176737</v>
      </c>
      <c r="H44" s="30">
        <v>0</v>
      </c>
      <c r="I44" s="30">
        <v>25000</v>
      </c>
      <c r="J44" s="25">
        <f t="shared" si="3"/>
        <v>776424.40141244023</v>
      </c>
    </row>
    <row r="45" spans="1:10" x14ac:dyDescent="0.35">
      <c r="A45" s="21">
        <f t="shared" si="11"/>
        <v>87</v>
      </c>
      <c r="B45" s="21">
        <f t="shared" si="11"/>
        <v>2056</v>
      </c>
      <c r="C45" s="21">
        <f t="shared" si="11"/>
        <v>33</v>
      </c>
      <c r="D45" s="23">
        <f t="shared" si="9"/>
        <v>776424.40141244023</v>
      </c>
      <c r="E45" s="23">
        <f t="shared" si="0"/>
        <v>38821.22007062201</v>
      </c>
      <c r="F45" s="27">
        <f t="shared" si="10"/>
        <v>4.9999999999999996E-2</v>
      </c>
      <c r="G45" s="23">
        <f t="shared" si="7"/>
        <v>-44075.138755456159</v>
      </c>
      <c r="H45" s="29">
        <v>0</v>
      </c>
      <c r="I45" s="57">
        <v>25000</v>
      </c>
      <c r="J45" s="23">
        <f t="shared" si="3"/>
        <v>796170.48272760608</v>
      </c>
    </row>
    <row r="46" spans="1:10" x14ac:dyDescent="0.35">
      <c r="A46" s="24">
        <f t="shared" si="11"/>
        <v>88</v>
      </c>
      <c r="B46" s="24">
        <f t="shared" si="11"/>
        <v>2057</v>
      </c>
      <c r="C46" s="24">
        <f t="shared" si="11"/>
        <v>34</v>
      </c>
      <c r="D46" s="25">
        <f t="shared" si="9"/>
        <v>796170.48272760608</v>
      </c>
      <c r="E46" s="25">
        <f t="shared" si="0"/>
        <v>39808.524136380307</v>
      </c>
      <c r="F46" s="26">
        <f t="shared" si="10"/>
        <v>0.05</v>
      </c>
      <c r="G46" s="25">
        <f t="shared" si="7"/>
        <v>-45177.017224342562</v>
      </c>
      <c r="H46" s="30">
        <v>0</v>
      </c>
      <c r="I46" s="30">
        <f t="shared" si="8"/>
        <v>25000</v>
      </c>
      <c r="J46" s="25">
        <f t="shared" si="3"/>
        <v>815801.98963964381</v>
      </c>
    </row>
    <row r="47" spans="1:10" x14ac:dyDescent="0.35">
      <c r="A47" s="21">
        <f t="shared" si="11"/>
        <v>89</v>
      </c>
      <c r="B47" s="21">
        <f t="shared" si="11"/>
        <v>2058</v>
      </c>
      <c r="C47" s="21">
        <f t="shared" si="11"/>
        <v>35</v>
      </c>
      <c r="D47" s="23">
        <f t="shared" si="9"/>
        <v>815801.98963964381</v>
      </c>
      <c r="E47" s="23">
        <f t="shared" si="0"/>
        <v>40790.099481982194</v>
      </c>
      <c r="F47" s="27">
        <f t="shared" si="10"/>
        <v>0.05</v>
      </c>
      <c r="G47" s="23">
        <f t="shared" si="7"/>
        <v>-46306.442654951126</v>
      </c>
      <c r="H47" s="29">
        <v>0</v>
      </c>
      <c r="I47" s="57">
        <f t="shared" si="8"/>
        <v>25000</v>
      </c>
      <c r="J47" s="23">
        <f t="shared" si="3"/>
        <v>835285.64646667487</v>
      </c>
    </row>
    <row r="48" spans="1:10" x14ac:dyDescent="0.35">
      <c r="A48" s="24">
        <f t="shared" ref="A48:C58" si="12">A47+1</f>
        <v>90</v>
      </c>
      <c r="B48" s="24">
        <f t="shared" si="12"/>
        <v>2059</v>
      </c>
      <c r="C48" s="24">
        <f t="shared" si="12"/>
        <v>36</v>
      </c>
      <c r="D48" s="25">
        <f t="shared" si="9"/>
        <v>835285.64646667487</v>
      </c>
      <c r="E48" s="25">
        <f t="shared" si="0"/>
        <v>41764.282323333748</v>
      </c>
      <c r="F48" s="26">
        <f t="shared" si="10"/>
        <v>0.05</v>
      </c>
      <c r="G48" s="25">
        <f t="shared" si="7"/>
        <v>-47464.103721324907</v>
      </c>
      <c r="H48" s="30">
        <v>0</v>
      </c>
      <c r="I48" s="30">
        <f t="shared" si="8"/>
        <v>25000</v>
      </c>
      <c r="J48" s="25">
        <f t="shared" si="3"/>
        <v>854585.82506868371</v>
      </c>
    </row>
    <row r="49" spans="1:10" x14ac:dyDescent="0.35">
      <c r="A49" s="21">
        <f t="shared" si="12"/>
        <v>91</v>
      </c>
      <c r="B49" s="21">
        <f t="shared" si="12"/>
        <v>2060</v>
      </c>
      <c r="C49" s="21">
        <f t="shared" si="12"/>
        <v>37</v>
      </c>
      <c r="D49" s="23">
        <f t="shared" si="9"/>
        <v>854585.82506868371</v>
      </c>
      <c r="E49" s="23">
        <f t="shared" si="0"/>
        <v>42729.291253434189</v>
      </c>
      <c r="F49" s="27">
        <f t="shared" si="10"/>
        <v>0.05</v>
      </c>
      <c r="G49" s="23">
        <f t="shared" si="7"/>
        <v>-48650.706314358031</v>
      </c>
      <c r="H49" s="29">
        <v>0</v>
      </c>
      <c r="I49" s="57">
        <f t="shared" si="8"/>
        <v>25000</v>
      </c>
      <c r="J49" s="23">
        <f t="shared" si="3"/>
        <v>873664.41000775981</v>
      </c>
    </row>
    <row r="50" spans="1:10" x14ac:dyDescent="0.35">
      <c r="A50" s="24">
        <f t="shared" si="12"/>
        <v>92</v>
      </c>
      <c r="B50" s="24">
        <f t="shared" si="12"/>
        <v>2061</v>
      </c>
      <c r="C50" s="24">
        <f t="shared" si="12"/>
        <v>38</v>
      </c>
      <c r="D50" s="25">
        <f t="shared" si="9"/>
        <v>873664.41000775981</v>
      </c>
      <c r="E50" s="25">
        <f t="shared" si="0"/>
        <v>43683.220500387994</v>
      </c>
      <c r="F50" s="26">
        <f t="shared" si="10"/>
        <v>0.05</v>
      </c>
      <c r="G50" s="25">
        <f t="shared" si="7"/>
        <v>-49866.973972216983</v>
      </c>
      <c r="H50" s="30">
        <v>0</v>
      </c>
      <c r="I50" s="30">
        <f t="shared" si="8"/>
        <v>25000</v>
      </c>
      <c r="J50" s="25">
        <f t="shared" si="3"/>
        <v>892480.65653593082</v>
      </c>
    </row>
    <row r="51" spans="1:10" x14ac:dyDescent="0.35">
      <c r="A51" s="21">
        <f t="shared" si="12"/>
        <v>93</v>
      </c>
      <c r="B51" s="21">
        <f t="shared" si="12"/>
        <v>2062</v>
      </c>
      <c r="C51" s="21">
        <f t="shared" si="12"/>
        <v>39</v>
      </c>
      <c r="D51" s="23">
        <f t="shared" si="9"/>
        <v>892480.65653593082</v>
      </c>
      <c r="E51" s="23">
        <f t="shared" si="0"/>
        <v>44624.032826796545</v>
      </c>
      <c r="F51" s="27">
        <f t="shared" si="10"/>
        <v>0.05</v>
      </c>
      <c r="G51" s="23">
        <f t="shared" si="7"/>
        <v>-51113.648321522407</v>
      </c>
      <c r="H51" s="29">
        <v>0</v>
      </c>
      <c r="I51" s="57">
        <f t="shared" si="8"/>
        <v>25000</v>
      </c>
      <c r="J51" s="23">
        <f t="shared" si="3"/>
        <v>910991.04104120494</v>
      </c>
    </row>
    <row r="52" spans="1:10" x14ac:dyDescent="0.35">
      <c r="A52" s="24">
        <f t="shared" si="12"/>
        <v>94</v>
      </c>
      <c r="B52" s="24">
        <f t="shared" si="12"/>
        <v>2063</v>
      </c>
      <c r="C52" s="24">
        <f t="shared" si="12"/>
        <v>40</v>
      </c>
      <c r="D52" s="25">
        <f t="shared" si="9"/>
        <v>910991.04104120494</v>
      </c>
      <c r="E52" s="25">
        <f t="shared" si="0"/>
        <v>45549.552052060251</v>
      </c>
      <c r="F52" s="26">
        <f t="shared" si="10"/>
        <v>0.05</v>
      </c>
      <c r="G52" s="25">
        <f t="shared" si="7"/>
        <v>-52391.489529560466</v>
      </c>
      <c r="H52" s="30">
        <v>0</v>
      </c>
      <c r="I52" s="30">
        <f t="shared" si="8"/>
        <v>25000</v>
      </c>
      <c r="J52" s="25">
        <f t="shared" si="3"/>
        <v>929149.10356370476</v>
      </c>
    </row>
    <row r="53" spans="1:10" x14ac:dyDescent="0.35">
      <c r="A53" s="21">
        <f t="shared" si="12"/>
        <v>95</v>
      </c>
      <c r="B53" s="21">
        <f t="shared" si="12"/>
        <v>2064</v>
      </c>
      <c r="C53" s="21">
        <f t="shared" si="12"/>
        <v>41</v>
      </c>
      <c r="D53" s="23">
        <f t="shared" si="9"/>
        <v>929149.10356370476</v>
      </c>
      <c r="E53" s="23">
        <f t="shared" si="0"/>
        <v>46457.455178185242</v>
      </c>
      <c r="F53" s="27">
        <f t="shared" si="10"/>
        <v>0.05</v>
      </c>
      <c r="G53" s="23">
        <f t="shared" si="7"/>
        <v>-53701.276767799478</v>
      </c>
      <c r="H53" s="29">
        <v>0</v>
      </c>
      <c r="I53" s="57">
        <f t="shared" si="8"/>
        <v>25000</v>
      </c>
      <c r="J53" s="23">
        <f t="shared" si="3"/>
        <v>946905.2819740905</v>
      </c>
    </row>
    <row r="54" spans="1:10" x14ac:dyDescent="0.35">
      <c r="A54" s="24">
        <f t="shared" si="12"/>
        <v>96</v>
      </c>
      <c r="B54" s="24">
        <f t="shared" si="12"/>
        <v>2065</v>
      </c>
      <c r="C54" s="24">
        <f t="shared" si="12"/>
        <v>42</v>
      </c>
      <c r="D54" s="25">
        <f t="shared" si="9"/>
        <v>946905.2819740905</v>
      </c>
      <c r="E54" s="25">
        <f t="shared" si="0"/>
        <v>47345.264098704531</v>
      </c>
      <c r="F54" s="26">
        <f t="shared" si="10"/>
        <v>0.05</v>
      </c>
      <c r="G54" s="25">
        <f t="shared" si="7"/>
        <v>-55043.808686994467</v>
      </c>
      <c r="H54" s="30">
        <v>0</v>
      </c>
      <c r="I54" s="30">
        <f t="shared" si="8"/>
        <v>25000</v>
      </c>
      <c r="J54" s="25">
        <f t="shared" si="3"/>
        <v>964206.73738580057</v>
      </c>
    </row>
    <row r="55" spans="1:10" x14ac:dyDescent="0.35">
      <c r="A55" s="21">
        <f t="shared" si="12"/>
        <v>97</v>
      </c>
      <c r="B55" s="21">
        <f t="shared" si="12"/>
        <v>2066</v>
      </c>
      <c r="C55" s="21">
        <f t="shared" si="12"/>
        <v>43</v>
      </c>
      <c r="D55" s="23">
        <f t="shared" si="9"/>
        <v>964206.73738580057</v>
      </c>
      <c r="E55" s="23">
        <f t="shared" si="0"/>
        <v>48210.336869290033</v>
      </c>
      <c r="F55" s="27">
        <f t="shared" si="10"/>
        <v>0.05</v>
      </c>
      <c r="G55" s="23">
        <f t="shared" si="7"/>
        <v>-56419.903904169332</v>
      </c>
      <c r="H55" s="29">
        <v>0</v>
      </c>
      <c r="I55" s="57">
        <f t="shared" si="8"/>
        <v>25000</v>
      </c>
      <c r="J55" s="23">
        <f t="shared" si="3"/>
        <v>980997.17035092122</v>
      </c>
    </row>
    <row r="56" spans="1:10" x14ac:dyDescent="0.35">
      <c r="A56" s="24">
        <f t="shared" si="12"/>
        <v>98</v>
      </c>
      <c r="B56" s="24">
        <f t="shared" si="12"/>
        <v>2067</v>
      </c>
      <c r="C56" s="24">
        <f t="shared" si="12"/>
        <v>44</v>
      </c>
      <c r="D56" s="25">
        <f t="shared" si="9"/>
        <v>980997.17035092122</v>
      </c>
      <c r="E56" s="25">
        <f t="shared" si="0"/>
        <v>49049.858517546061</v>
      </c>
      <c r="F56" s="26">
        <f t="shared" si="10"/>
        <v>0.05</v>
      </c>
      <c r="G56" s="25">
        <f t="shared" si="7"/>
        <v>-57830.401501773566</v>
      </c>
      <c r="H56" s="30">
        <v>0</v>
      </c>
      <c r="I56" s="30">
        <f t="shared" si="8"/>
        <v>25000</v>
      </c>
      <c r="J56" s="25">
        <f t="shared" si="3"/>
        <v>997216.62736669369</v>
      </c>
    </row>
    <row r="57" spans="1:10" x14ac:dyDescent="0.35">
      <c r="A57" s="21">
        <f t="shared" si="12"/>
        <v>99</v>
      </c>
      <c r="B57" s="21">
        <f t="shared" si="12"/>
        <v>2068</v>
      </c>
      <c r="C57" s="21">
        <f t="shared" si="12"/>
        <v>45</v>
      </c>
      <c r="D57" s="23">
        <f t="shared" si="9"/>
        <v>997216.62736669369</v>
      </c>
      <c r="E57" s="23">
        <f t="shared" si="0"/>
        <v>49860.831368334686</v>
      </c>
      <c r="F57" s="27">
        <f t="shared" si="10"/>
        <v>0.05</v>
      </c>
      <c r="G57" s="23">
        <f t="shared" si="7"/>
        <v>-59276.161539317902</v>
      </c>
      <c r="H57" s="29">
        <v>0</v>
      </c>
      <c r="I57" s="57">
        <f t="shared" si="8"/>
        <v>25000</v>
      </c>
      <c r="J57" s="23">
        <f t="shared" si="3"/>
        <v>1012801.2971957105</v>
      </c>
    </row>
    <row r="58" spans="1:10" x14ac:dyDescent="0.35">
      <c r="A58" s="24">
        <f t="shared" si="12"/>
        <v>100</v>
      </c>
      <c r="B58" s="24">
        <f t="shared" si="12"/>
        <v>2069</v>
      </c>
      <c r="C58" s="24">
        <f t="shared" si="12"/>
        <v>46</v>
      </c>
      <c r="D58" s="25">
        <f t="shared" si="9"/>
        <v>1012801.2971957105</v>
      </c>
      <c r="E58" s="25">
        <f t="shared" si="0"/>
        <v>50640.064859785525</v>
      </c>
      <c r="F58" s="26">
        <f t="shared" si="10"/>
        <v>0.05</v>
      </c>
      <c r="G58" s="25">
        <f t="shared" si="7"/>
        <v>-60758.065577800851</v>
      </c>
      <c r="H58" s="30">
        <v>0</v>
      </c>
      <c r="I58" s="30">
        <f t="shared" si="8"/>
        <v>25000</v>
      </c>
      <c r="J58" s="25">
        <f t="shared" si="3"/>
        <v>1027683.2964776952</v>
      </c>
    </row>
    <row r="59" spans="1:10" ht="30.75" customHeight="1" x14ac:dyDescent="0.35">
      <c r="A59" s="65" t="s">
        <v>12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5">
      <c r="A60" s="7"/>
      <c r="B60" s="7"/>
      <c r="C60" s="7"/>
      <c r="D60" s="10"/>
      <c r="E60" s="10"/>
      <c r="F60" s="11"/>
      <c r="G60" s="10"/>
      <c r="H60" s="10"/>
      <c r="I60" s="10"/>
      <c r="J60" s="10"/>
    </row>
    <row r="61" spans="1:10" x14ac:dyDescent="0.35">
      <c r="A61" s="7"/>
      <c r="B61" s="7"/>
      <c r="C61" s="7"/>
      <c r="D61" s="8"/>
      <c r="E61" s="8"/>
      <c r="F61" s="9"/>
      <c r="G61" s="8"/>
      <c r="H61" s="10"/>
      <c r="I61" s="10"/>
      <c r="J61" s="10"/>
    </row>
    <row r="62" spans="1:10" x14ac:dyDescent="0.35">
      <c r="A62" s="7"/>
      <c r="B62" s="7"/>
      <c r="C62" s="7"/>
      <c r="D62" s="8"/>
      <c r="E62" s="8"/>
      <c r="F62" s="9"/>
      <c r="G62" s="8"/>
      <c r="H62" s="10"/>
      <c r="I62" s="10"/>
      <c r="J62" s="10"/>
    </row>
    <row r="63" spans="1:10" x14ac:dyDescent="0.35">
      <c r="A63" s="7"/>
      <c r="B63" s="7"/>
      <c r="C63" s="7"/>
      <c r="D63" s="8"/>
      <c r="E63" s="8"/>
      <c r="F63" s="9"/>
      <c r="G63" s="8"/>
      <c r="H63" s="10"/>
      <c r="I63" s="10"/>
      <c r="J63" s="10"/>
    </row>
    <row r="64" spans="1:10" x14ac:dyDescent="0.35">
      <c r="A64" s="7"/>
      <c r="B64" s="7"/>
      <c r="C64" s="7"/>
      <c r="D64" s="8"/>
      <c r="E64" s="8"/>
      <c r="F64" s="9"/>
      <c r="G64" s="8"/>
      <c r="H64" s="10"/>
      <c r="I64" s="10"/>
      <c r="J64" s="10"/>
    </row>
    <row r="65" spans="1:10" x14ac:dyDescent="0.35">
      <c r="A65" s="7"/>
      <c r="B65" s="7"/>
      <c r="C65" s="7"/>
      <c r="D65" s="8"/>
      <c r="E65" s="8"/>
      <c r="F65" s="9"/>
      <c r="G65" s="8"/>
      <c r="H65" s="10"/>
      <c r="I65" s="10"/>
      <c r="J65" s="10"/>
    </row>
    <row r="66" spans="1:10" x14ac:dyDescent="0.35">
      <c r="A66" s="5"/>
      <c r="B66" s="5"/>
      <c r="C66" s="5"/>
      <c r="D66" s="12"/>
      <c r="E66" s="12"/>
      <c r="F66" s="13"/>
      <c r="G66" s="12"/>
      <c r="H66" s="6"/>
      <c r="I66" s="6"/>
      <c r="J66" s="6"/>
    </row>
    <row r="67" spans="1:10" x14ac:dyDescent="0.35">
      <c r="D67" s="14"/>
      <c r="E67" s="14"/>
      <c r="F67" s="15"/>
      <c r="G67" s="14"/>
      <c r="H67" s="1"/>
      <c r="I67" s="1"/>
      <c r="J67" s="1"/>
    </row>
    <row r="68" spans="1:10" x14ac:dyDescent="0.35">
      <c r="D68" s="14"/>
      <c r="E68" s="14"/>
      <c r="F68" s="15"/>
      <c r="G68" s="14"/>
      <c r="H68" s="1"/>
      <c r="I68" s="1"/>
      <c r="J68" s="1"/>
    </row>
    <row r="69" spans="1:10" x14ac:dyDescent="0.35">
      <c r="D69" s="14"/>
      <c r="E69" s="14"/>
      <c r="F69" s="15"/>
      <c r="G69" s="14"/>
      <c r="H69" s="1"/>
      <c r="I69" s="1"/>
      <c r="J69" s="1"/>
    </row>
    <row r="70" spans="1:10" x14ac:dyDescent="0.35">
      <c r="D70" s="1"/>
      <c r="E70" s="1"/>
      <c r="F70" s="2"/>
      <c r="G70" s="1"/>
      <c r="H70" s="1"/>
      <c r="I70" s="1"/>
      <c r="J70" s="1"/>
    </row>
    <row r="71" spans="1:10" x14ac:dyDescent="0.35">
      <c r="D71" s="1"/>
      <c r="E71" s="1"/>
      <c r="F71" s="2"/>
      <c r="G71" s="1"/>
      <c r="H71" s="1"/>
      <c r="I71" s="1"/>
      <c r="J71" s="1"/>
    </row>
    <row r="72" spans="1:10" x14ac:dyDescent="0.35">
      <c r="D72" s="1"/>
      <c r="E72" s="1"/>
      <c r="F72" s="2"/>
      <c r="G72" s="1"/>
      <c r="H72" s="1"/>
      <c r="I72" s="1"/>
      <c r="J72" s="1"/>
    </row>
    <row r="73" spans="1:10" x14ac:dyDescent="0.35">
      <c r="D73" s="1"/>
      <c r="E73" s="1"/>
      <c r="F73" s="2"/>
      <c r="G73" s="1"/>
      <c r="H73" s="1"/>
      <c r="I73" s="1"/>
      <c r="J73" s="1"/>
    </row>
    <row r="74" spans="1:10" x14ac:dyDescent="0.35">
      <c r="D74" s="1"/>
      <c r="E74" s="1"/>
      <c r="F74" s="2"/>
      <c r="G74" s="1"/>
      <c r="H74" s="1"/>
      <c r="I74" s="1"/>
      <c r="J74" s="1"/>
    </row>
    <row r="75" spans="1:10" x14ac:dyDescent="0.35">
      <c r="D75" s="1"/>
      <c r="E75" s="1"/>
      <c r="F75" s="2"/>
      <c r="G75" s="1"/>
      <c r="H75" s="1"/>
      <c r="I75" s="1"/>
      <c r="J75" s="1"/>
    </row>
    <row r="76" spans="1:10" x14ac:dyDescent="0.35">
      <c r="D76" s="1"/>
      <c r="E76" s="1"/>
      <c r="F76" s="2"/>
      <c r="G76" s="1"/>
      <c r="H76" s="1"/>
      <c r="I76" s="1"/>
      <c r="J76" s="1"/>
    </row>
    <row r="77" spans="1:10" x14ac:dyDescent="0.35">
      <c r="D77" s="1"/>
      <c r="E77" s="1"/>
      <c r="F77" s="2"/>
      <c r="G77" s="1"/>
      <c r="H77" s="1"/>
      <c r="I77" s="1"/>
      <c r="J77" s="1"/>
    </row>
    <row r="78" spans="1:10" x14ac:dyDescent="0.35">
      <c r="D78" s="1"/>
      <c r="E78" s="1"/>
      <c r="F78" s="2"/>
      <c r="G78" s="1"/>
      <c r="H78" s="1"/>
      <c r="I78" s="1"/>
      <c r="J78" s="1"/>
    </row>
    <row r="79" spans="1:10" x14ac:dyDescent="0.35">
      <c r="D79" s="1"/>
      <c r="E79" s="1"/>
      <c r="F79" s="2"/>
      <c r="G79" s="1"/>
      <c r="H79" s="1"/>
      <c r="I79" s="1"/>
      <c r="J79" s="1"/>
    </row>
    <row r="80" spans="1:10" x14ac:dyDescent="0.35">
      <c r="D80" s="1"/>
      <c r="E80" s="1"/>
      <c r="F80" s="2"/>
      <c r="G80" s="1"/>
      <c r="H80" s="1"/>
      <c r="I80" s="1"/>
      <c r="J80" s="1"/>
    </row>
    <row r="81" spans="4:10" x14ac:dyDescent="0.35">
      <c r="D81" s="1"/>
      <c r="E81" s="1"/>
      <c r="F81" s="2"/>
      <c r="G81" s="1"/>
      <c r="H81" s="1"/>
      <c r="I81" s="1"/>
      <c r="J81" s="1"/>
    </row>
    <row r="82" spans="4:10" x14ac:dyDescent="0.35">
      <c r="D82" s="1"/>
      <c r="E82" s="1"/>
      <c r="F82" s="2"/>
      <c r="G82" s="1"/>
      <c r="H82" s="1"/>
      <c r="I82" s="1"/>
      <c r="J82" s="1"/>
    </row>
    <row r="83" spans="4:10" x14ac:dyDescent="0.35">
      <c r="D83" s="1"/>
      <c r="E83" s="1"/>
      <c r="F83" s="2"/>
      <c r="G83" s="1"/>
      <c r="H83" s="1"/>
      <c r="I83" s="1"/>
      <c r="J83" s="1"/>
    </row>
    <row r="84" spans="4:10" x14ac:dyDescent="0.35">
      <c r="D84" s="1"/>
      <c r="E84" s="1"/>
      <c r="F84" s="2"/>
      <c r="G84" s="1"/>
      <c r="H84" s="1"/>
      <c r="I84" s="1"/>
      <c r="J84" s="1"/>
    </row>
    <row r="85" spans="4:10" x14ac:dyDescent="0.35">
      <c r="D85" s="1"/>
      <c r="E85" s="1"/>
      <c r="F85" s="2"/>
      <c r="G85" s="1"/>
      <c r="H85" s="1"/>
      <c r="I85" s="1"/>
      <c r="J85" s="1"/>
    </row>
    <row r="86" spans="4:10" x14ac:dyDescent="0.35">
      <c r="D86" s="1"/>
      <c r="E86" s="1"/>
      <c r="F86" s="2"/>
      <c r="G86" s="1"/>
      <c r="H86" s="1"/>
      <c r="I86" s="1"/>
      <c r="J86" s="1"/>
    </row>
    <row r="87" spans="4:10" x14ac:dyDescent="0.35">
      <c r="D87" s="1"/>
      <c r="E87" s="1"/>
      <c r="F87" s="2"/>
      <c r="G87" s="1"/>
      <c r="H87" s="1"/>
      <c r="I87" s="1"/>
      <c r="J87" s="1"/>
    </row>
    <row r="88" spans="4:10" x14ac:dyDescent="0.35">
      <c r="D88" s="1"/>
      <c r="E88" s="1"/>
      <c r="F88" s="2"/>
      <c r="G88" s="1"/>
      <c r="H88" s="1"/>
      <c r="I88" s="1"/>
      <c r="J88" s="1"/>
    </row>
    <row r="89" spans="4:10" x14ac:dyDescent="0.35">
      <c r="D89" s="1"/>
      <c r="E89" s="1"/>
      <c r="F89" s="2"/>
      <c r="G89" s="1"/>
      <c r="H89" s="1"/>
      <c r="I89" s="1"/>
      <c r="J89" s="1"/>
    </row>
    <row r="90" spans="4:10" x14ac:dyDescent="0.35">
      <c r="D90" s="1"/>
      <c r="E90" s="1"/>
      <c r="F90" s="2"/>
      <c r="G90" s="1"/>
      <c r="H90" s="1"/>
      <c r="I90" s="1"/>
      <c r="J90" s="1"/>
    </row>
    <row r="91" spans="4:10" x14ac:dyDescent="0.35">
      <c r="D91" s="1"/>
      <c r="E91" s="1"/>
      <c r="F91" s="2"/>
      <c r="G91" s="1"/>
      <c r="H91" s="1"/>
      <c r="I91" s="1"/>
      <c r="J91" s="1"/>
    </row>
    <row r="92" spans="4:10" x14ac:dyDescent="0.35">
      <c r="D92" s="1"/>
      <c r="E92" s="1"/>
      <c r="F92" s="2"/>
      <c r="G92" s="1"/>
      <c r="H92" s="1"/>
      <c r="I92" s="1"/>
      <c r="J92" s="1"/>
    </row>
    <row r="93" spans="4:10" x14ac:dyDescent="0.35">
      <c r="D93" s="1"/>
      <c r="E93" s="1"/>
      <c r="F93" s="2"/>
      <c r="G93" s="1"/>
      <c r="H93" s="1"/>
      <c r="I93" s="1"/>
      <c r="J93" s="1"/>
    </row>
    <row r="94" spans="4:10" x14ac:dyDescent="0.35">
      <c r="D94" s="1"/>
      <c r="E94" s="1"/>
      <c r="F94" s="2"/>
      <c r="G94" s="1"/>
      <c r="H94" s="1"/>
      <c r="I94" s="1"/>
      <c r="J94" s="1"/>
    </row>
    <row r="95" spans="4:10" x14ac:dyDescent="0.35">
      <c r="D95" s="1"/>
      <c r="E95" s="1"/>
      <c r="F95" s="2"/>
      <c r="G95" s="1"/>
      <c r="H95" s="1"/>
      <c r="I95" s="1"/>
      <c r="J95" s="1"/>
    </row>
    <row r="96" spans="4:10" x14ac:dyDescent="0.35">
      <c r="D96" s="1"/>
      <c r="E96" s="1"/>
      <c r="F96" s="2"/>
      <c r="G96" s="1"/>
      <c r="H96" s="1"/>
      <c r="I96" s="1"/>
      <c r="J96" s="1"/>
    </row>
    <row r="97" spans="4:10" x14ac:dyDescent="0.35">
      <c r="D97" s="1"/>
      <c r="E97" s="1"/>
      <c r="F97" s="2"/>
      <c r="G97" s="1"/>
      <c r="H97" s="1"/>
      <c r="I97" s="1"/>
      <c r="J97" s="1"/>
    </row>
    <row r="98" spans="4:10" x14ac:dyDescent="0.35">
      <c r="D98" s="1"/>
      <c r="E98" s="1"/>
      <c r="F98" s="2"/>
      <c r="G98" s="1"/>
      <c r="H98" s="1"/>
      <c r="I98" s="1"/>
      <c r="J98" s="1"/>
    </row>
    <row r="99" spans="4:10" x14ac:dyDescent="0.35">
      <c r="D99" s="1"/>
      <c r="E99" s="1"/>
      <c r="F99" s="2"/>
      <c r="G99" s="1"/>
      <c r="H99" s="1"/>
      <c r="I99" s="1"/>
      <c r="J99" s="1"/>
    </row>
    <row r="100" spans="4:10" x14ac:dyDescent="0.35">
      <c r="D100" s="1"/>
      <c r="E100" s="1"/>
      <c r="F100" s="2"/>
      <c r="G100" s="1"/>
      <c r="H100" s="1"/>
      <c r="I100" s="1"/>
      <c r="J100" s="1"/>
    </row>
    <row r="101" spans="4:10" x14ac:dyDescent="0.35">
      <c r="D101" s="1"/>
      <c r="E101" s="1"/>
      <c r="F101" s="2"/>
      <c r="G101" s="1"/>
      <c r="H101" s="1"/>
      <c r="I101" s="1"/>
      <c r="J101" s="1"/>
    </row>
    <row r="102" spans="4:10" x14ac:dyDescent="0.35">
      <c r="D102" s="1"/>
      <c r="E102" s="1"/>
      <c r="F102" s="2"/>
      <c r="G102" s="1"/>
      <c r="H102" s="1"/>
      <c r="I102" s="1"/>
      <c r="J102" s="1"/>
    </row>
  </sheetData>
  <sheetProtection algorithmName="SHA-512" hashValue="NQj21OOnqNZHQksthNSgAseoGrcLJIzrcfkyLzpcGRF0wumG/2Fw0ADKrm++qDppkHvzOhRCudne7blxsFxryw==" saltValue="sU6xit6RdTGp6g4awt9IdA==" spinCount="100000" sheet="1" objects="1" scenarios="1"/>
  <mergeCells count="7">
    <mergeCell ref="A59:J59"/>
    <mergeCell ref="A9:E9"/>
    <mergeCell ref="A4:E4"/>
    <mergeCell ref="A5:E5"/>
    <mergeCell ref="A7:E7"/>
    <mergeCell ref="A8:E8"/>
    <mergeCell ref="A6:E6"/>
  </mergeCells>
  <pageMargins left="0.74803149606299213" right="0.74803149606299213" top="0.47244094488188981" bottom="0.51181102362204722" header="0.51181102362204722" footer="0.51181102362204722"/>
  <pageSetup scale="66" fitToHeight="0" orientation="landscape" r:id="rId1"/>
  <rowBreaks count="1" manualBreakCount="1">
    <brk id="11" max="16383" man="1"/>
  </rowBreaks>
  <ignoredErrors>
    <ignoredError sqref="I13:I14 I15:I17 I46:I58 I21: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workbookViewId="0">
      <selection activeCell="B22" sqref="B22"/>
    </sheetView>
  </sheetViews>
  <sheetFormatPr defaultColWidth="8.83203125" defaultRowHeight="15.5" x14ac:dyDescent="0.35"/>
  <cols>
    <col min="1" max="1" width="56.33203125" customWidth="1"/>
    <col min="2" max="2" width="20.83203125" customWidth="1"/>
    <col min="6" max="6" width="12.4140625" bestFit="1" customWidth="1"/>
    <col min="7" max="13" width="12.5" bestFit="1" customWidth="1"/>
  </cols>
  <sheetData>
    <row r="1" spans="1:13" x14ac:dyDescent="0.35">
      <c r="A1" s="44"/>
      <c r="B1" s="44"/>
    </row>
    <row r="2" spans="1:13" ht="21" x14ac:dyDescent="0.5">
      <c r="A2" s="45" t="s">
        <v>43</v>
      </c>
      <c r="B2" s="45"/>
      <c r="F2">
        <f>SUM(DecumulationModel!A13)</f>
        <v>55</v>
      </c>
      <c r="G2">
        <f>SUM(DecumulationModel!A17)</f>
        <v>59</v>
      </c>
      <c r="H2">
        <f>SUM(DecumulationModel!A22)</f>
        <v>64</v>
      </c>
      <c r="I2">
        <f>SUM(DecumulationModel!A27)</f>
        <v>69</v>
      </c>
      <c r="J2">
        <f>SUM(DecumulationModel!A32)</f>
        <v>74</v>
      </c>
      <c r="K2">
        <f>SUM(DecumulationModel!A37)</f>
        <v>79</v>
      </c>
      <c r="L2">
        <f>SUM(DecumulationModel!A42)</f>
        <v>84</v>
      </c>
      <c r="M2">
        <f>SUM(DecumulationModel!A47)</f>
        <v>89</v>
      </c>
    </row>
    <row r="3" spans="1:13" ht="21" x14ac:dyDescent="0.5">
      <c r="A3" s="46" t="s">
        <v>33</v>
      </c>
      <c r="B3" s="58">
        <v>42979</v>
      </c>
      <c r="E3" t="s">
        <v>37</v>
      </c>
      <c r="F3" s="34">
        <f>SUM(DecumulationModel!J13)</f>
        <v>490000</v>
      </c>
      <c r="G3" s="33">
        <f>SUM(DecumulationModel!J17)</f>
        <v>390452.0078125</v>
      </c>
      <c r="H3" s="34">
        <f>SUM(DecumulationModel!J22)</f>
        <v>393058.7305505824</v>
      </c>
      <c r="I3" s="34">
        <f>SUM(DecumulationModel!J27)</f>
        <v>446344.78972063074</v>
      </c>
      <c r="J3" s="34">
        <f>SUM(DecumulationModel!J32)</f>
        <v>539946.56159742235</v>
      </c>
      <c r="K3" s="34">
        <f>SUM(DecumulationModel!J37)</f>
        <v>637351.1406081724</v>
      </c>
      <c r="L3" s="34">
        <f>SUM(DecumulationModel!J42)</f>
        <v>736710.61763658479</v>
      </c>
      <c r="M3" s="34">
        <f>SUM(DecumulationModel!J47)</f>
        <v>835285.64646667487</v>
      </c>
    </row>
    <row r="4" spans="1:13" x14ac:dyDescent="0.35">
      <c r="A4" s="47"/>
      <c r="B4" s="48"/>
      <c r="F4" s="35"/>
      <c r="G4" s="34"/>
    </row>
    <row r="5" spans="1:13" x14ac:dyDescent="0.35">
      <c r="A5" s="47" t="s">
        <v>34</v>
      </c>
      <c r="B5" s="63" t="s">
        <v>46</v>
      </c>
      <c r="F5">
        <f>SUM(DecumulationModel!A13)</f>
        <v>55</v>
      </c>
      <c r="G5">
        <f>SUM(DecumulationModel!A17)</f>
        <v>59</v>
      </c>
      <c r="H5">
        <f>SUM(DecumulationModel!A22)</f>
        <v>64</v>
      </c>
      <c r="I5">
        <f>SUM(DecumulationModel!A27)</f>
        <v>69</v>
      </c>
      <c r="J5">
        <f>SUM(DecumulationModel!A32)</f>
        <v>74</v>
      </c>
      <c r="K5">
        <f>SUM(DecumulationModel!A37)</f>
        <v>79</v>
      </c>
      <c r="L5">
        <f>SUM(DecumulationModel!A42)</f>
        <v>84</v>
      </c>
      <c r="M5">
        <f>SUM(DecumulationModel!A47)</f>
        <v>89</v>
      </c>
    </row>
    <row r="6" spans="1:13" x14ac:dyDescent="0.35">
      <c r="A6" s="47"/>
      <c r="B6" s="47"/>
      <c r="E6" t="s">
        <v>38</v>
      </c>
      <c r="F6" s="34">
        <f>SUM(DecumulationModel!G13)</f>
        <v>-20000</v>
      </c>
      <c r="G6" s="33">
        <f>SUM(DecumulationModel!G17)</f>
        <v>-22076.2578125</v>
      </c>
      <c r="H6" s="34">
        <f>SUM(DecumulationModel!G22)</f>
        <v>-24977.259398953323</v>
      </c>
      <c r="I6" s="34">
        <f>SUM(DecumulationModel!G27)</f>
        <v>-28259.476419475348</v>
      </c>
      <c r="J6" s="34">
        <f>SUM(DecumulationModel!G32)</f>
        <v>-31973.003712983365</v>
      </c>
      <c r="K6" s="34">
        <f>SUM(DecumulationModel!G37)</f>
        <v>-36174.518991651828</v>
      </c>
      <c r="L6" s="34">
        <f>SUM(DecumulationModel!G42)</f>
        <v>-40928.147884522768</v>
      </c>
      <c r="M6" s="34">
        <f>SUM(DecumulationModel!G47)</f>
        <v>-46306.442654951126</v>
      </c>
    </row>
    <row r="7" spans="1:13" x14ac:dyDescent="0.35">
      <c r="A7" s="47" t="s">
        <v>36</v>
      </c>
      <c r="B7" s="50">
        <f>SUM(DecumulationModel!F9)</f>
        <v>55</v>
      </c>
      <c r="F7" s="35"/>
      <c r="G7" s="34"/>
    </row>
    <row r="8" spans="1:13" x14ac:dyDescent="0.35">
      <c r="A8" s="47"/>
      <c r="B8" s="47"/>
      <c r="F8" s="35"/>
      <c r="G8" s="34"/>
    </row>
    <row r="9" spans="1:13" x14ac:dyDescent="0.35">
      <c r="A9" s="47" t="s">
        <v>54</v>
      </c>
      <c r="B9" s="51">
        <f>SUM(DecumulationModel!F8)</f>
        <v>20000</v>
      </c>
      <c r="F9" s="35"/>
      <c r="G9" s="34"/>
    </row>
    <row r="10" spans="1:13" x14ac:dyDescent="0.35">
      <c r="A10" s="47"/>
      <c r="B10" s="47"/>
      <c r="F10" s="35"/>
      <c r="G10" s="34"/>
    </row>
    <row r="11" spans="1:13" x14ac:dyDescent="0.35">
      <c r="A11" s="47" t="s">
        <v>53</v>
      </c>
      <c r="B11" s="51">
        <f>SUM(DecumulationModel!F6)</f>
        <v>600000</v>
      </c>
    </row>
    <row r="12" spans="1:13" x14ac:dyDescent="0.35">
      <c r="A12" s="47"/>
      <c r="B12" s="47"/>
    </row>
    <row r="13" spans="1:13" x14ac:dyDescent="0.35">
      <c r="A13" s="49" t="s">
        <v>41</v>
      </c>
      <c r="B13" s="49"/>
      <c r="F13" s="32"/>
      <c r="G13" s="32"/>
      <c r="H13" s="32"/>
    </row>
    <row r="14" spans="1:13" x14ac:dyDescent="0.35">
      <c r="A14" s="47" t="s">
        <v>45</v>
      </c>
      <c r="B14" s="52">
        <f>SUM(DecumulationModel!F4)</f>
        <v>2.5000000000000001E-2</v>
      </c>
    </row>
    <row r="15" spans="1:13" x14ac:dyDescent="0.35">
      <c r="A15" s="47" t="s">
        <v>44</v>
      </c>
      <c r="B15" s="52">
        <f>SUM(DecumulationModel!F5)</f>
        <v>0.05</v>
      </c>
    </row>
    <row r="18" spans="1:1" x14ac:dyDescent="0.35">
      <c r="A18" s="64" t="s">
        <v>55</v>
      </c>
    </row>
  </sheetData>
  <sheetProtection algorithmName="SHA-512" hashValue="KK4OiuHsx5fQ91WHpBpTL+aei8n1IsX4W+49Bbr3eyk2qPNS4UZh35v7qTN2es+A5VH2/70iB0HsKsmbC3D06g==" saltValue="0Q4MLxDmM+EISrrSjgeHJA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3f9f70-f2d1-423d-9ab8-0d26f879a8cb" xsi:nil="true"/>
    <lcf76f155ced4ddcb4097134ff3c332f xmlns="9806a933-ea8f-4bfc-b3cf-34f6b2e8dbf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845EE757D3343A118BDAD03DBE09E" ma:contentTypeVersion="16" ma:contentTypeDescription="Create a new document." ma:contentTypeScope="" ma:versionID="d4808bac024cc9c3efc89bdd5074ff37">
  <xsd:schema xmlns:xsd="http://www.w3.org/2001/XMLSchema" xmlns:xs="http://www.w3.org/2001/XMLSchema" xmlns:p="http://schemas.microsoft.com/office/2006/metadata/properties" xmlns:ns2="9806a933-ea8f-4bfc-b3cf-34f6b2e8dbfd" xmlns:ns3="903f9f70-f2d1-423d-9ab8-0d26f879a8cb" targetNamespace="http://schemas.microsoft.com/office/2006/metadata/properties" ma:root="true" ma:fieldsID="947b334c56620b2d5aeb046eaf450b0a" ns2:_="" ns3:_="">
    <xsd:import namespace="9806a933-ea8f-4bfc-b3cf-34f6b2e8dbfd"/>
    <xsd:import namespace="903f9f70-f2d1-423d-9ab8-0d26f879a8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6a933-ea8f-4bfc-b3cf-34f6b2e8d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9e94e34-d67b-4a2f-9305-67942e8417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9f70-f2d1-423d-9ab8-0d26f879a8c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427b55-3dc0-48a0-bfc8-66a556a65981}" ma:internalName="TaxCatchAll" ma:showField="CatchAllData" ma:web="903f9f70-f2d1-423d-9ab8-0d26f879a8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F323E-4155-453B-B60F-8D3A78BDDA2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61F28EC-0396-46E5-9F8B-C4E2A74BC7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4F4FD-C432-4151-80B1-64BBA7079CB2}">
  <ds:schemaRefs>
    <ds:schemaRef ds:uri="http://purl.org/dc/elements/1.1/"/>
    <ds:schemaRef ds:uri="http://schemas.openxmlformats.org/package/2006/metadata/core-properties"/>
    <ds:schemaRef ds:uri="dc1b2969-cc6b-4e62-95b5-ed891d74c497"/>
    <ds:schemaRef ds:uri="http://purl.org/dc/terms/"/>
    <ds:schemaRef ds:uri="a84fa88a-33b1-4ab1-9a9e-e6d8710d5238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  <ds:schemaRef ds:uri="903f9f70-f2d1-423d-9ab8-0d26f879a8cb"/>
    <ds:schemaRef ds:uri="9806a933-ea8f-4bfc-b3cf-34f6b2e8dbfd"/>
  </ds:schemaRefs>
</ds:datastoreItem>
</file>

<file path=customXml/itemProps4.xml><?xml version="1.0" encoding="utf-8"?>
<ds:datastoreItem xmlns:ds="http://schemas.openxmlformats.org/officeDocument/2006/customXml" ds:itemID="{8288A349-FD75-47F4-B162-5935D2A9E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6a933-ea8f-4bfc-b3cf-34f6b2e8dbfd"/>
    <ds:schemaRef ds:uri="903f9f70-f2d1-423d-9ab8-0d26f879a8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DecumulationModel</vt:lpstr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2013-02-22T19:36:29Z</dcterms:created>
  <dcterms:modified xsi:type="dcterms:W3CDTF">2025-11-23T15:22:27Z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Karthiga Vezhavendan</vt:lpwstr>
  </property>
  <property fmtid="{D5CDD505-2E9C-101B-9397-08002B2CF9AE}" pid="3" name="xd_Signature">
    <vt:lpwstr/>
  </property>
  <property fmtid="{D5CDD505-2E9C-101B-9397-08002B2CF9AE}" pid="4" name="Order">
    <vt:r8>684400</vt:r8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Peter Bojanczyk</vt:lpwstr>
  </property>
  <property fmtid="{D5CDD505-2E9C-101B-9397-08002B2CF9AE}" pid="8" name="ContentTypeId">
    <vt:lpwstr>0x01010046D845EE757D3343A118BDAD03DBE09E</vt:lpwstr>
  </property>
</Properties>
</file>